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Default Extension="vml" ContentType="application/vnd.openxmlformats-officedocument.vmlDrawin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ctrlProps/ctrlProp1.xml" ContentType="application/vnd.ms-excel.controlproperties+xml"/>
  <Override PartName="/xl/ctrlProps/ctrlProp2.xml" ContentType="application/vnd.ms-excel.controlproperties+xml"/>
  <Override PartName="/xl/ctrlProps/ctrlProp3.xml" ContentType="application/vnd.ms-excel.controlproperties+xml"/>
  <Override PartName="/xl/ctrlProps/ctrlProp4.xml" ContentType="application/vnd.ms-excel.controlproperties+xml"/>
  <Override PartName="/xl/ctrlProps/ctrlProp5.xml" ContentType="application/vnd.ms-excel.controlproperties+xml"/>
  <Override PartName="/xl/ctrlProps/ctrlProp6.xml" ContentType="application/vnd.ms-excel.controlproperties+xml"/>
  <Override PartName="/xl/ctrlProps/ctrlProp7.xml" ContentType="application/vnd.ms-excel.controlproperties+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5" rupBuild="14420"/>
  <workbookPr showInkAnnotation="0" codeName="ThisWorkbook" autoCompressPictures="0"/>
  <mc:AlternateContent xmlns:mc="http://schemas.openxmlformats.org/markup-compatibility/2006">
    <mc:Choice Requires="x15">
      <x15ac:absPath xmlns:x15ac="http://schemas.microsoft.com/office/spreadsheetml/2010/11/ac" url="C:\Users\CristhianAndres\Documents\GitHub\Matematicas\fuentes\contenidos\grado11\guion02\"/>
    </mc:Choice>
  </mc:AlternateContent>
  <bookViews>
    <workbookView xWindow="0" yWindow="0" windowWidth="14475" windowHeight="10965" tabRatio="500"/>
  </bookViews>
  <sheets>
    <sheet name="Solicitud gráfica" sheetId="1" r:id="rId1"/>
    <sheet name="Ayuda" sheetId="2" r:id="rId2"/>
    <sheet name="Definición técnica de imagenes" sheetId="3" r:id="rId3"/>
  </sheets>
  <calcPr calcId="152511" concurrentCalc="0"/>
  <extLst>
    <ext xmlns:mx="http://schemas.microsoft.com/office/mac/excel/2008/main" uri="{7523E5D3-25F3-A5E0-1632-64F254C22452}">
      <mx:ArchID Flags="2"/>
    </ext>
  </extLst>
</workbook>
</file>

<file path=xl/calcChain.xml><?xml version="1.0" encoding="utf-8"?>
<calcChain xmlns="http://schemas.openxmlformats.org/spreadsheetml/2006/main">
  <c r="C20" i="1" l="1"/>
  <c r="I20" i="1"/>
  <c r="F20" i="1"/>
  <c r="G20" i="1"/>
  <c r="H20" i="1"/>
  <c r="C21" i="1"/>
  <c r="I21" i="1"/>
  <c r="F21" i="1"/>
  <c r="G21" i="1"/>
  <c r="H21" i="1"/>
  <c r="C22" i="1"/>
  <c r="I22" i="1"/>
  <c r="F22" i="1"/>
  <c r="G22" i="1"/>
  <c r="H22" i="1"/>
  <c r="C23" i="1"/>
  <c r="I23" i="1"/>
  <c r="F23" i="1"/>
  <c r="G23" i="1"/>
  <c r="H23" i="1"/>
  <c r="C19" i="1"/>
  <c r="I19" i="1"/>
  <c r="F19" i="1"/>
  <c r="G19" i="1"/>
  <c r="C14" i="1"/>
  <c r="I14" i="1"/>
  <c r="F14" i="1"/>
  <c r="G14" i="1"/>
  <c r="C15" i="1"/>
  <c r="I15" i="1"/>
  <c r="F15" i="1"/>
  <c r="G15" i="1"/>
  <c r="C16" i="1"/>
  <c r="I16" i="1"/>
  <c r="F16" i="1"/>
  <c r="G16" i="1"/>
  <c r="C17" i="1"/>
  <c r="I17" i="1"/>
  <c r="F17" i="1"/>
  <c r="G17" i="1"/>
  <c r="C18" i="1"/>
  <c r="I18" i="1"/>
  <c r="F18" i="1"/>
  <c r="G18" i="1"/>
  <c r="H17" i="1"/>
  <c r="C13" i="1"/>
  <c r="I13" i="1"/>
  <c r="F13" i="1"/>
  <c r="G13" i="1"/>
  <c r="C12" i="1"/>
  <c r="F12" i="1"/>
  <c r="G12" i="1"/>
  <c r="C11" i="1"/>
  <c r="F11" i="1"/>
  <c r="G11" i="1"/>
  <c r="C10" i="1"/>
  <c r="I10" i="1"/>
  <c r="F10" i="1"/>
  <c r="G10" i="1"/>
  <c r="H10" i="1"/>
  <c r="I24" i="1"/>
  <c r="I25" i="1"/>
  <c r="I26" i="1"/>
  <c r="I27" i="1"/>
  <c r="I28" i="1"/>
  <c r="I29" i="1"/>
  <c r="I30" i="1"/>
  <c r="I31" i="1"/>
  <c r="I32" i="1"/>
  <c r="I33" i="1"/>
  <c r="I34" i="1"/>
  <c r="I35" i="1"/>
  <c r="I36" i="1"/>
  <c r="I37" i="1"/>
  <c r="I38" i="1"/>
  <c r="I39" i="1"/>
  <c r="I40" i="1"/>
  <c r="I41" i="1"/>
  <c r="I42" i="1"/>
  <c r="I43" i="1"/>
  <c r="I44" i="1"/>
  <c r="I45" i="1"/>
  <c r="I46" i="1"/>
  <c r="I47" i="1"/>
  <c r="I48" i="1"/>
  <c r="I49" i="1"/>
  <c r="I50" i="1"/>
  <c r="I51" i="1"/>
  <c r="I52" i="1"/>
  <c r="I53" i="1"/>
  <c r="I54" i="1"/>
  <c r="I55" i="1"/>
  <c r="I56" i="1"/>
  <c r="I57" i="1"/>
  <c r="I58" i="1"/>
  <c r="I59" i="1"/>
  <c r="I60" i="1"/>
  <c r="I61" i="1"/>
  <c r="I62" i="1"/>
  <c r="I63" i="1"/>
  <c r="I64" i="1"/>
  <c r="I65" i="1"/>
  <c r="I66" i="1"/>
  <c r="I67" i="1"/>
  <c r="H13" i="1"/>
  <c r="H14" i="1"/>
  <c r="H15" i="1"/>
  <c r="H16" i="1"/>
  <c r="H18" i="1"/>
  <c r="H19" i="1"/>
  <c r="H24" i="1"/>
  <c r="H25" i="1"/>
  <c r="H26" i="1"/>
  <c r="H27" i="1"/>
  <c r="H28" i="1"/>
  <c r="H29" i="1"/>
  <c r="H30" i="1"/>
  <c r="H31" i="1"/>
  <c r="H32" i="1"/>
  <c r="H33" i="1"/>
  <c r="H34" i="1"/>
  <c r="H35" i="1"/>
  <c r="H36" i="1"/>
  <c r="H37" i="1"/>
  <c r="H38" i="1"/>
  <c r="H39" i="1"/>
  <c r="H40" i="1"/>
  <c r="H41" i="1"/>
  <c r="H42" i="1"/>
  <c r="H43" i="1"/>
  <c r="H44" i="1"/>
  <c r="H45" i="1"/>
  <c r="H46" i="1"/>
  <c r="H47" i="1"/>
  <c r="H48" i="1"/>
  <c r="H49" i="1"/>
  <c r="H50" i="1"/>
  <c r="H51" i="1"/>
  <c r="H52" i="1"/>
  <c r="H53" i="1"/>
  <c r="H54" i="1"/>
  <c r="H55" i="1"/>
  <c r="H56" i="1"/>
  <c r="H57" i="1"/>
  <c r="H58" i="1"/>
  <c r="H59" i="1"/>
  <c r="H60" i="1"/>
  <c r="H61" i="1"/>
  <c r="H62" i="1"/>
  <c r="H63" i="1"/>
  <c r="H64" i="1"/>
  <c r="H65" i="1"/>
  <c r="H66" i="1"/>
  <c r="H67" i="1"/>
  <c r="H21" i="2"/>
  <c r="I21" i="2"/>
  <c r="J21" i="2"/>
  <c r="K45" i="2"/>
  <c r="D17" i="2"/>
  <c r="D18" i="2"/>
  <c r="D5" i="2"/>
  <c r="D7" i="2"/>
  <c r="F24" i="1"/>
  <c r="G24" i="1"/>
  <c r="F25" i="1"/>
  <c r="G25" i="1"/>
  <c r="F26" i="1"/>
  <c r="G26" i="1"/>
  <c r="F27" i="1"/>
  <c r="G27" i="1"/>
  <c r="F28" i="1"/>
  <c r="G28" i="1"/>
  <c r="F29" i="1"/>
  <c r="G29" i="1"/>
  <c r="F30" i="1"/>
  <c r="G30" i="1"/>
  <c r="F31" i="1"/>
  <c r="G31" i="1"/>
  <c r="F32" i="1"/>
  <c r="G32" i="1"/>
  <c r="F33" i="1"/>
  <c r="G33" i="1"/>
  <c r="F34" i="1"/>
  <c r="G34" i="1"/>
  <c r="F35" i="1"/>
  <c r="G35" i="1"/>
  <c r="F36" i="1"/>
  <c r="G36" i="1"/>
  <c r="F37" i="1"/>
  <c r="G37" i="1"/>
  <c r="F38" i="1"/>
  <c r="G38" i="1"/>
  <c r="F39" i="1"/>
  <c r="G39" i="1"/>
  <c r="F40" i="1"/>
  <c r="G40" i="1"/>
  <c r="F41" i="1"/>
  <c r="G41" i="1"/>
  <c r="F42" i="1"/>
  <c r="G42" i="1"/>
  <c r="F43" i="1"/>
  <c r="G43" i="1"/>
  <c r="F44" i="1"/>
  <c r="G44" i="1"/>
  <c r="F45" i="1"/>
  <c r="G45" i="1"/>
  <c r="F46" i="1"/>
  <c r="G46" i="1"/>
  <c r="F47" i="1"/>
  <c r="G47" i="1"/>
  <c r="F48" i="1"/>
  <c r="G48" i="1"/>
  <c r="F49" i="1"/>
  <c r="G49" i="1"/>
  <c r="F50" i="1"/>
  <c r="G50" i="1"/>
  <c r="F51" i="1"/>
  <c r="G51" i="1"/>
  <c r="F52" i="1"/>
  <c r="G52" i="1"/>
  <c r="F53" i="1"/>
  <c r="G53" i="1"/>
  <c r="F54" i="1"/>
  <c r="G54" i="1"/>
  <c r="F55" i="1"/>
  <c r="G55" i="1"/>
  <c r="F56" i="1"/>
  <c r="G56" i="1"/>
  <c r="F57" i="1"/>
  <c r="G57" i="1"/>
  <c r="F58" i="1"/>
  <c r="G58" i="1"/>
  <c r="F59" i="1"/>
  <c r="G59" i="1"/>
  <c r="F60" i="1"/>
  <c r="G60" i="1"/>
  <c r="F61" i="1"/>
  <c r="G61" i="1"/>
  <c r="F62" i="1"/>
  <c r="G62" i="1"/>
  <c r="F63" i="1"/>
  <c r="G63" i="1"/>
  <c r="F64" i="1"/>
  <c r="G64" i="1"/>
  <c r="F65" i="1"/>
  <c r="G65" i="1"/>
  <c r="F66" i="1"/>
  <c r="G66" i="1"/>
  <c r="F67" i="1"/>
  <c r="G67" i="1"/>
  <c r="F5" i="1"/>
</calcChain>
</file>

<file path=xl/sharedStrings.xml><?xml version="1.0" encoding="utf-8"?>
<sst xmlns="http://schemas.openxmlformats.org/spreadsheetml/2006/main" count="293" uniqueCount="178">
  <si>
    <t>Fecha:</t>
  </si>
  <si>
    <t>Editor:</t>
  </si>
  <si>
    <t>Núm.</t>
  </si>
  <si>
    <t>Imagen para:</t>
  </si>
  <si>
    <t>Tipo</t>
  </si>
  <si>
    <t>Formato</t>
  </si>
  <si>
    <t>Descripción</t>
    <phoneticPr fontId="0" type="noConversion"/>
  </si>
  <si>
    <t>Observaciones</t>
  </si>
  <si>
    <t>Grado:</t>
  </si>
  <si>
    <t>Archivo Shutterstock o ruta en web</t>
  </si>
  <si>
    <t>¿Cómo se construye el código de cada guión?</t>
  </si>
  <si>
    <t>1. Las dos primeras siglas, en mayúsculas, corresponden al área: MA para Matemáticas, CN para Ciencias Naturales, CS para Ciencias Sociales y LE para Lenguaje.</t>
  </si>
  <si>
    <t>3. A continuación, separado por otro guión bajo, viene el número consecutivo del guión, que corresponde a la numeración de temas. Debe ser un número de dos dígitos: 01 para el primer tema, 03 para el tercero, 12 para el duodécimo.</t>
  </si>
  <si>
    <t>CREADOR DE CÓDIGOS DE GUIÓN</t>
  </si>
  <si>
    <t>Usando los elementos desplegables a continuación, seleccione los tres elementos correspondientes.</t>
  </si>
  <si>
    <t>Área</t>
  </si>
  <si>
    <t>Grado</t>
  </si>
  <si>
    <t>Número de tema</t>
  </si>
  <si>
    <t>Áreas</t>
  </si>
  <si>
    <t>Grados</t>
  </si>
  <si>
    <t>Temas</t>
  </si>
  <si>
    <t>Matemáticas</t>
  </si>
  <si>
    <t>Ciencias Naturales</t>
  </si>
  <si>
    <t>Ciencias Sociales</t>
  </si>
  <si>
    <t>Lenguaje</t>
  </si>
  <si>
    <t>Primero</t>
  </si>
  <si>
    <t>Segundo</t>
  </si>
  <si>
    <t>Tercero</t>
  </si>
  <si>
    <t>Cuarto</t>
  </si>
  <si>
    <t>Quinto</t>
  </si>
  <si>
    <t>Sexto</t>
  </si>
  <si>
    <t>Séptimo</t>
  </si>
  <si>
    <t>Octavo</t>
  </si>
  <si>
    <t>Décimo</t>
  </si>
  <si>
    <t>Undécimo</t>
  </si>
  <si>
    <t>Resultado:</t>
  </si>
  <si>
    <t>4. Finalmente, y separado por un guión bajo también, el código del país: SIEMPRE será CO, para Colombia.</t>
  </si>
  <si>
    <t>Noveno</t>
  </si>
  <si>
    <t>CÓDIGO DE GUIÓN</t>
  </si>
  <si>
    <t>← Para determinar este código, visite la hoja de Ayuda</t>
  </si>
  <si>
    <t>Código guión o recurso:</t>
  </si>
  <si>
    <t>CÓDIGO DE RECURSO</t>
  </si>
  <si>
    <t>¿Qué es el código de guión?</t>
  </si>
  <si>
    <t>Es una serie de siglas que conforman la nomenclatura con la que se denominan los archivos correspondientes a un tema o guión específico. Este código es muy importante porque se usa para distinguir a los archivos relacionados con dicho tema (manuscrito, imágenes, solicitudes, etc)</t>
  </si>
  <si>
    <t>En este documento ¿dónde se usa este código?</t>
  </si>
  <si>
    <t>El código de guión se debe escribir, siguiendo las reglas de construcción, en la casilla "Código guión o recurso" de la hoja de Solicitud gráfica. Se debe escribir el código de guión cuando la solicitud es de material gráfico para el Cuaderno de estudios. Cuando el material gráfico es para algún recurso, se debe escribir el código de recurso (la ayuda, mas abajo).</t>
  </si>
  <si>
    <t>¿Qué es el código de recurso?</t>
  </si>
  <si>
    <t>Es una serie de siglas que conforman la nomenclatura con la que se denominan los archivos correspondientes a un recurso específico. Este código es muy importante porque se usa para distinguir a los archivos relacionados con dicho recurso (formato de recurso, imágenes, solicitudes, etc)</t>
  </si>
  <si>
    <t>El código de recurso se debe escribir, siguiendo las reglas de construcción, en la casilla "Código guión o recurso" de la hoja de Solicitud gráfica. Se debe escribir el código de recurso cuando la solicitud es de material gráfico para un recurso. Cuando el material gráfico es para el Cuaderno de estudio, se debe escribir el código de guión (la ayuda, mas arriba).</t>
  </si>
  <si>
    <t>CREADOR DE CÓDIGO DE RECURSO</t>
  </si>
  <si>
    <t>Número de recurso</t>
  </si>
  <si>
    <t>1. Se utilizan las mismas tres partes iniciales del código de guión (un recurso pertenece a un guión o tema), adicionando una sigla que inicia con REC y que continúa con una numeración continua, de diez en diez, determinada en el Manuscrito del guión correspondiente.</t>
  </si>
  <si>
    <t>Recursos</t>
  </si>
  <si>
    <t>2. Luego, separado por un guión bajo, las siglas que corresponden al grado, SIEMPRE con dos dígitos: 03 para tercero de primaria, 05 para quinto, 10 para décimo y 11 para undécimo.</t>
  </si>
  <si>
    <t>Título del tema:</t>
  </si>
  <si>
    <t>¿Cuaderno de estudio o recurso?</t>
  </si>
  <si>
    <t>Recurso</t>
  </si>
  <si>
    <t>M5A</t>
  </si>
  <si>
    <t>M7A</t>
  </si>
  <si>
    <t>Tamaño imagen SMALL</t>
  </si>
  <si>
    <t>Nombre imagen ZOOM</t>
  </si>
  <si>
    <t>Nombre imagen SMALL</t>
  </si>
  <si>
    <t>ESPECIFICACIÓN DE ARCHIVOS A ENTREGAR</t>
  </si>
  <si>
    <t>Nombre</t>
  </si>
  <si>
    <t>Optimización para</t>
  </si>
  <si>
    <t>Normal</t>
  </si>
  <si>
    <t>Ampliada</t>
  </si>
  <si>
    <t>Respuesta</t>
  </si>
  <si>
    <t>Nombre de archivos EJEMPLO</t>
  </si>
  <si>
    <t>M3A</t>
  </si>
  <si>
    <t>Asociar imagen-texto</t>
  </si>
  <si>
    <t>WEB</t>
  </si>
  <si>
    <t>PNG</t>
  </si>
  <si>
    <t>110 x 110 px</t>
  </si>
  <si>
    <t>Test - con imagen</t>
  </si>
  <si>
    <t>286 x 286 px</t>
  </si>
  <si>
    <t>500 x 500 px</t>
  </si>
  <si>
    <t>M6A</t>
  </si>
  <si>
    <t>Test de validar escritura</t>
  </si>
  <si>
    <t>Test matemático (fórmula)</t>
  </si>
  <si>
    <t>M8A</t>
  </si>
  <si>
    <t>Test - atlas - respuesta feedback</t>
  </si>
  <si>
    <t>M9B</t>
  </si>
  <si>
    <t>Posicionar etiquetas en imagen</t>
  </si>
  <si>
    <t>M9C</t>
  </si>
  <si>
    <t>Escribir etiquetas en imagen</t>
  </si>
  <si>
    <t>M10B</t>
  </si>
  <si>
    <t>Contenedores de imágenes</t>
  </si>
  <si>
    <t>273 x 51 px</t>
  </si>
  <si>
    <t>M12D</t>
  </si>
  <si>
    <t>Ordenar secuencias según texto con imagen</t>
  </si>
  <si>
    <t>M101</t>
  </si>
  <si>
    <t>Preguntas con respuesta libre</t>
  </si>
  <si>
    <t>Motores "F"</t>
  </si>
  <si>
    <t>F6, F6b, F7, F11, F13</t>
  </si>
  <si>
    <t>JPG</t>
  </si>
  <si>
    <r>
      <t xml:space="preserve">Del tamaño </t>
    </r>
    <r>
      <rPr>
        <b/>
        <sz val="12"/>
        <color theme="1"/>
        <rFont val="Calibri"/>
        <family val="2"/>
        <scheme val="minor"/>
      </rPr>
      <t>ampliada</t>
    </r>
    <r>
      <rPr>
        <sz val="12"/>
        <color theme="1"/>
        <rFont val="Calibri"/>
        <family val="2"/>
        <scheme val="minor"/>
      </rPr>
      <t xml:space="preserve"> se crea imágenes veritacales u horizontales a través de un encuadrador que dará form exacta de la foto </t>
    </r>
    <r>
      <rPr>
        <b/>
        <sz val="12"/>
        <color theme="1"/>
        <rFont val="Calibri"/>
        <family val="2"/>
        <scheme val="minor"/>
      </rPr>
      <t>normal</t>
    </r>
    <r>
      <rPr>
        <sz val="12"/>
        <color theme="1"/>
        <rFont val="Calibri"/>
        <family val="2"/>
        <scheme val="minor"/>
      </rPr>
      <t>. Si la imagen es vertical u horizontal depende del interactivo.</t>
    </r>
  </si>
  <si>
    <t>Motores "F13" Portada</t>
  </si>
  <si>
    <t>F13</t>
  </si>
  <si>
    <t>Diaporamas "Escriba"</t>
  </si>
  <si>
    <t>Foto con una linea de texto</t>
  </si>
  <si>
    <t>WEB, no rebasar los 100K</t>
  </si>
  <si>
    <t>El tamaño esta diseñado para ocupar toda la pantalla.</t>
  </si>
  <si>
    <t>Cuaderno de estudio</t>
  </si>
  <si>
    <t>JPG o PNG</t>
  </si>
  <si>
    <t>Las fotos pueden tener otras medidas pero menores y deben mantenerse dentro de estos ratios. Por ejemplo, si pones el mapa de Chile, que es muy vertical, su máximo de alto van a ser 600 (y su anchura serán por ejemplo, 100 px) en el caso del zoom.</t>
  </si>
  <si>
    <t>Iconos del guión</t>
  </si>
  <si>
    <t>thumb =
132 x 69 px</t>
  </si>
  <si>
    <t>med =
378 x 268 px</t>
  </si>
  <si>
    <t>thumb.png</t>
  </si>
  <si>
    <t>med.png</t>
  </si>
  <si>
    <t>Los nombres de los archivos no deben cambiar</t>
  </si>
  <si>
    <t>Ejemplo para la composición de los nombres de las imágenes:</t>
  </si>
  <si>
    <t>Asignatura</t>
  </si>
  <si>
    <t>Nivel</t>
  </si>
  <si>
    <t>Guión</t>
  </si>
  <si>
    <t>Cuaderno de estudio o Recurso</t>
  </si>
  <si>
    <t>Foto</t>
  </si>
  <si>
    <t>Small o Zoom (CE); Normal, Ampliada o Respuesta (REC); cuando aplica</t>
  </si>
  <si>
    <t>small, zoom, n, a, r</t>
  </si>
  <si>
    <t>Tamaño de foto o imagen</t>
  </si>
  <si>
    <t>Tamaño imagen ZOOM</t>
  </si>
  <si>
    <t>526 x 370 px</t>
  </si>
  <si>
    <t>800 x 600 px</t>
  </si>
  <si>
    <t>950 x 608 px</t>
  </si>
  <si>
    <t>800 x 460 px</t>
  </si>
  <si>
    <t>613 × 180 px</t>
  </si>
  <si>
    <t>Solicitud gráfica de manuscrito:</t>
  </si>
  <si>
    <t>Solicitud gráfica de recurso:</t>
  </si>
  <si>
    <t>Área:</t>
  </si>
  <si>
    <t>CN_08_02_REC10_IMG01</t>
  </si>
  <si>
    <t>CN_08_02_REC10_IMG01n</t>
  </si>
  <si>
    <t>CN_08_02_REC10_IMG01_small</t>
  </si>
  <si>
    <t>CN_08_02_REC10_IMG01a</t>
  </si>
  <si>
    <t>CN_08_02_REC10_IMG01r</t>
  </si>
  <si>
    <t>CN_08_02_REC10_IMG01_zoom</t>
  </si>
  <si>
    <t>CN</t>
  </si>
  <si>
    <t>08</t>
  </si>
  <si>
    <t>Octavo Básica Secundaria</t>
  </si>
  <si>
    <t>02</t>
  </si>
  <si>
    <t>Guión 2</t>
  </si>
  <si>
    <t>REC10</t>
  </si>
  <si>
    <t>IMG01</t>
  </si>
  <si>
    <t>Imagen número 1</t>
  </si>
  <si>
    <t>Recurso número 10 (para el Cuaderno de Estudio no se escribe nada)</t>
  </si>
  <si>
    <t>Ilustración</t>
  </si>
  <si>
    <t>Horizontal</t>
  </si>
  <si>
    <t>IMG02</t>
  </si>
  <si>
    <t>Cristhian Bello</t>
  </si>
  <si>
    <t>IMG03</t>
  </si>
  <si>
    <t>IMG04</t>
  </si>
  <si>
    <t>IMG05</t>
  </si>
  <si>
    <t>IMG06</t>
  </si>
  <si>
    <t>IMG07</t>
  </si>
  <si>
    <t>IMG08</t>
  </si>
  <si>
    <t>IMG09</t>
  </si>
  <si>
    <t>IMG10</t>
  </si>
  <si>
    <t>Ver observaciones</t>
  </si>
  <si>
    <t>F6</t>
  </si>
  <si>
    <t>MA_11_01_REC110</t>
  </si>
  <si>
    <t>La grafica de x^3</t>
  </si>
  <si>
    <t>Un esboso de la grafica sin valores en el eje X, y tampoco en ele eje Y</t>
  </si>
  <si>
    <t>Un recipiente que se esta llegando con agua de la forma que se muestra en la descripcion.</t>
  </si>
  <si>
    <t>Elrecipiente de la IMG02,  al lado de ls grafica que relaciona  el altura del  agua, en el eje X los valores t sub 0, t sub 1, t sub 2, t sub 3.</t>
  </si>
  <si>
    <t>Elrecipiente de la IMG03,  al lado de ls grafica que relaciona  el altura del  agua, en el eje X los valores t sub 0, t sub 1, t sub 2.</t>
  </si>
  <si>
    <t>Elrecipiente de la IMG04,  al lado de ls grafica que relaciona  el altura del  agua, en el eje X los valores t sub 0, t sub 1, t sub 2 y t sub 3</t>
  </si>
  <si>
    <t>La grafica de -x^3</t>
  </si>
  <si>
    <t>un recipiente como el de la IMG02, pero con  origicio o llave de grifo debajo por la cual escape el agua</t>
  </si>
  <si>
    <t>un recipiente como el de la IMG03, pero con  origicio o llave de grifo debajo por la cual escape el agua</t>
  </si>
  <si>
    <t>un recipiente como el de la IMG04, pero con  origicio o llave de grifo debajo por la cual escape el agua</t>
  </si>
  <si>
    <t>Elrecipiente de la IMG11,  al lado de la grafica que relaciona  el altura del  agua, en el eje X los valores t sub 0, t sub 1, t sub 2, t sub 3.</t>
  </si>
  <si>
    <t>Elrecipiente de la IMG10,  al lado de ls grafica que relaciona  el altura del  agua, en el eje X los valores t sub 0, t sub 1, t sub 2,</t>
  </si>
  <si>
    <t xml:space="preserve">Elrecipiente de la IMG09,  al lado de ls grafica que relaciona  el altura del  agua, en el eje X los valores t sub 0, t sub 1, t sub 2, </t>
  </si>
  <si>
    <t>IMG11</t>
  </si>
  <si>
    <t>IMG12</t>
  </si>
  <si>
    <t>IMG13</t>
  </si>
  <si>
    <t>IMG14</t>
  </si>
  <si>
    <t>Funciones</t>
  </si>
</sst>
</file>

<file path=xl/styles.xml><?xml version="1.0" encoding="utf-8"?>
<styleSheet xmlns="http://schemas.openxmlformats.org/spreadsheetml/2006/main" xmlns:mc="http://schemas.openxmlformats.org/markup-compatibility/2006" xmlns:x14ac="http://schemas.microsoft.com/office/spreadsheetml/2009/9/ac" mc:Ignorable="x14ac">
  <numFmts count="1">
    <numFmt numFmtId="164" formatCode="[$-F800]dddd\,\ mmmm\ dd\,\ yyyy"/>
  </numFmts>
  <fonts count="21" x14ac:knownFonts="1">
    <font>
      <sz val="12"/>
      <color theme="1"/>
      <name val="Calibri"/>
      <family val="2"/>
      <scheme val="minor"/>
    </font>
    <font>
      <sz val="11"/>
      <color theme="1"/>
      <name val="Calibri"/>
      <family val="2"/>
      <scheme val="minor"/>
    </font>
    <font>
      <sz val="10"/>
      <name val="Century Gothic"/>
      <family val="2"/>
    </font>
    <font>
      <b/>
      <sz val="10"/>
      <name val="Century Gothic"/>
      <family val="2"/>
    </font>
    <font>
      <u/>
      <sz val="12"/>
      <color theme="10"/>
      <name val="Calibri"/>
      <family val="2"/>
      <scheme val="minor"/>
    </font>
    <font>
      <u/>
      <sz val="12"/>
      <color theme="11"/>
      <name val="Calibri"/>
      <family val="2"/>
      <scheme val="minor"/>
    </font>
    <font>
      <sz val="10"/>
      <color theme="1"/>
      <name val="Century Gothic"/>
      <family val="2"/>
    </font>
    <font>
      <sz val="10"/>
      <name val="Century Gothic"/>
      <family val="2"/>
    </font>
    <font>
      <b/>
      <sz val="10"/>
      <name val="Century Gothic"/>
      <family val="2"/>
    </font>
    <font>
      <b/>
      <sz val="12"/>
      <color theme="1"/>
      <name val="Calibri"/>
      <family val="2"/>
      <scheme val="minor"/>
    </font>
    <font>
      <b/>
      <sz val="12"/>
      <color theme="0"/>
      <name val="Calibri"/>
      <family val="2"/>
      <scheme val="minor"/>
    </font>
    <font>
      <sz val="9"/>
      <name val="Century Gothic"/>
      <family val="2"/>
    </font>
    <font>
      <sz val="10"/>
      <color theme="1"/>
      <name val="Century Gothic"/>
      <family val="2"/>
    </font>
    <font>
      <b/>
      <sz val="10"/>
      <color theme="1"/>
      <name val="Calibri"/>
      <family val="2"/>
      <scheme val="minor"/>
    </font>
    <font>
      <sz val="10"/>
      <color theme="1"/>
      <name val="Calibri"/>
      <family val="2"/>
      <scheme val="minor"/>
    </font>
    <font>
      <sz val="10"/>
      <name val="Calibri"/>
      <family val="2"/>
      <scheme val="minor"/>
    </font>
    <font>
      <sz val="10"/>
      <color rgb="FF0000FF"/>
      <name val="Calibri"/>
      <family val="2"/>
      <scheme val="minor"/>
    </font>
    <font>
      <sz val="12"/>
      <color rgb="FF0000FF"/>
      <name val="Calibri"/>
      <family val="2"/>
      <scheme val="minor"/>
    </font>
    <font>
      <sz val="10"/>
      <color rgb="FFFF0000"/>
      <name val="Calibri"/>
      <family val="2"/>
      <scheme val="minor"/>
    </font>
    <font>
      <sz val="12"/>
      <color rgb="FFFF0000"/>
      <name val="Calibri"/>
      <family val="2"/>
      <scheme val="minor"/>
    </font>
    <font>
      <sz val="12"/>
      <color rgb="FF000000"/>
      <name val="Times New Roman"/>
      <family val="1"/>
    </font>
  </fonts>
  <fills count="9">
    <fill>
      <patternFill patternType="none"/>
    </fill>
    <fill>
      <patternFill patternType="gray125"/>
    </fill>
    <fill>
      <patternFill patternType="solid">
        <fgColor indexed="42"/>
        <bgColor indexed="64"/>
      </patternFill>
    </fill>
    <fill>
      <patternFill patternType="mediumGray">
        <fgColor indexed="10"/>
      </patternFill>
    </fill>
    <fill>
      <patternFill patternType="solid">
        <fgColor indexed="26"/>
        <bgColor indexed="64"/>
      </patternFill>
    </fill>
    <fill>
      <patternFill patternType="mediumGray">
        <fgColor indexed="40"/>
      </patternFill>
    </fill>
    <fill>
      <patternFill patternType="solid">
        <fgColor theme="1" tint="0.499984740745262"/>
        <bgColor indexed="64"/>
      </patternFill>
    </fill>
    <fill>
      <patternFill patternType="solid">
        <fgColor theme="0" tint="-0.34998626667073579"/>
        <bgColor indexed="64"/>
      </patternFill>
    </fill>
    <fill>
      <patternFill patternType="solid">
        <fgColor theme="6" tint="0.79998168889431442"/>
        <bgColor indexed="64"/>
      </patternFill>
    </fill>
  </fills>
  <borders count="37">
    <border>
      <left/>
      <right/>
      <top/>
      <bottom/>
      <diagonal/>
    </border>
    <border>
      <left style="medium">
        <color auto="1"/>
      </left>
      <right style="thin">
        <color auto="1"/>
      </right>
      <top style="medium">
        <color auto="1"/>
      </top>
      <bottom style="thin">
        <color auto="1"/>
      </bottom>
      <diagonal/>
    </border>
    <border>
      <left style="thin">
        <color auto="1"/>
      </left>
      <right style="thin">
        <color auto="1"/>
      </right>
      <top style="medium">
        <color auto="1"/>
      </top>
      <bottom style="thin">
        <color auto="1"/>
      </bottom>
      <diagonal/>
    </border>
    <border>
      <left style="thin">
        <color auto="1"/>
      </left>
      <right style="medium">
        <color auto="1"/>
      </right>
      <top style="medium">
        <color auto="1"/>
      </top>
      <bottom style="thin">
        <color auto="1"/>
      </bottom>
      <diagonal/>
    </border>
    <border>
      <left style="medium">
        <color auto="1"/>
      </left>
      <right style="thin">
        <color auto="1"/>
      </right>
      <top style="thin">
        <color auto="1"/>
      </top>
      <bottom style="thin">
        <color auto="1"/>
      </bottom>
      <diagonal/>
    </border>
    <border>
      <left style="thin">
        <color auto="1"/>
      </left>
      <right style="thin">
        <color auto="1"/>
      </right>
      <top style="thin">
        <color auto="1"/>
      </top>
      <bottom style="thin">
        <color auto="1"/>
      </bottom>
      <diagonal/>
    </border>
    <border>
      <left style="thin">
        <color auto="1"/>
      </left>
      <right style="medium">
        <color auto="1"/>
      </right>
      <top style="thin">
        <color auto="1"/>
      </top>
      <bottom style="thin">
        <color auto="1"/>
      </bottom>
      <diagonal/>
    </border>
    <border>
      <left/>
      <right style="medium">
        <color auto="1"/>
      </right>
      <top style="thin">
        <color auto="1"/>
      </top>
      <bottom style="medium">
        <color auto="1"/>
      </bottom>
      <diagonal/>
    </border>
    <border>
      <left style="medium">
        <color auto="1"/>
      </left>
      <right style="thin">
        <color auto="1"/>
      </right>
      <top style="thin">
        <color auto="1"/>
      </top>
      <bottom style="medium">
        <color auto="1"/>
      </bottom>
      <diagonal/>
    </border>
    <border>
      <left style="thin">
        <color auto="1"/>
      </left>
      <right style="thin">
        <color auto="1"/>
      </right>
      <top style="thin">
        <color auto="1"/>
      </top>
      <bottom style="medium">
        <color auto="1"/>
      </bottom>
      <diagonal/>
    </border>
    <border>
      <left style="thin">
        <color auto="1"/>
      </left>
      <right style="medium">
        <color auto="1"/>
      </right>
      <top style="thin">
        <color auto="1"/>
      </top>
      <bottom style="medium">
        <color auto="1"/>
      </bottom>
      <diagonal/>
    </border>
    <border>
      <left style="thin">
        <color auto="1"/>
      </left>
      <right style="medium">
        <color auto="1"/>
      </right>
      <top style="medium">
        <color auto="1"/>
      </top>
      <bottom style="medium">
        <color auto="1"/>
      </bottom>
      <diagonal/>
    </border>
    <border>
      <left style="thin">
        <color auto="1"/>
      </left>
      <right style="thin">
        <color auto="1"/>
      </right>
      <top style="medium">
        <color auto="1"/>
      </top>
      <bottom style="medium">
        <color auto="1"/>
      </bottom>
      <diagonal/>
    </border>
    <border>
      <left style="medium">
        <color auto="1"/>
      </left>
      <right style="thin">
        <color auto="1"/>
      </right>
      <top style="medium">
        <color auto="1"/>
      </top>
      <bottom style="medium">
        <color auto="1"/>
      </bottom>
      <diagonal/>
    </border>
    <border>
      <left style="medium">
        <color indexed="64"/>
      </left>
      <right/>
      <top style="medium">
        <color indexed="64"/>
      </top>
      <bottom/>
      <diagonal/>
    </border>
    <border>
      <left/>
      <right/>
      <top style="medium">
        <color indexed="64"/>
      </top>
      <bottom/>
      <diagonal/>
    </border>
    <border>
      <left/>
      <right style="medium">
        <color indexed="64"/>
      </right>
      <top style="medium">
        <color indexed="64"/>
      </top>
      <bottom/>
      <diagonal/>
    </border>
    <border>
      <left style="medium">
        <color indexed="64"/>
      </left>
      <right/>
      <top/>
      <bottom/>
      <diagonal/>
    </border>
    <border>
      <left/>
      <right style="medium">
        <color indexed="64"/>
      </right>
      <top/>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style="thin">
        <color auto="1"/>
      </left>
      <right/>
      <top style="thin">
        <color auto="1"/>
      </top>
      <bottom style="medium">
        <color auto="1"/>
      </bottom>
      <diagonal/>
    </border>
    <border>
      <left/>
      <right/>
      <top style="thin">
        <color auto="1"/>
      </top>
      <bottom style="medium">
        <color auto="1"/>
      </bottom>
      <diagonal/>
    </border>
    <border>
      <left style="thin">
        <color indexed="64"/>
      </left>
      <right/>
      <top style="thin">
        <color indexed="64"/>
      </top>
      <bottom style="thin">
        <color auto="1"/>
      </bottom>
      <diagonal/>
    </border>
    <border>
      <left/>
      <right style="thin">
        <color indexed="64"/>
      </right>
      <top style="thin">
        <color indexed="64"/>
      </top>
      <bottom style="thin">
        <color auto="1"/>
      </bottom>
      <diagonal/>
    </border>
    <border>
      <left/>
      <right style="thin">
        <color indexed="64"/>
      </right>
      <top style="thin">
        <color auto="1"/>
      </top>
      <bottom/>
      <diagonal/>
    </border>
    <border>
      <left style="thin">
        <color auto="1"/>
      </left>
      <right/>
      <top style="thin">
        <color auto="1"/>
      </top>
      <bottom/>
      <diagonal/>
    </border>
    <border>
      <left/>
      <right/>
      <top/>
      <bottom style="hair">
        <color auto="1"/>
      </bottom>
      <diagonal/>
    </border>
    <border>
      <left/>
      <right/>
      <top style="hair">
        <color auto="1"/>
      </top>
      <bottom style="hair">
        <color auto="1"/>
      </bottom>
      <diagonal/>
    </border>
    <border>
      <left/>
      <right/>
      <top/>
      <bottom style="thin">
        <color auto="1"/>
      </bottom>
      <diagonal/>
    </border>
    <border>
      <left/>
      <right/>
      <top style="thin">
        <color auto="1"/>
      </top>
      <bottom style="thin">
        <color auto="1"/>
      </bottom>
      <diagonal/>
    </border>
    <border>
      <left style="thin">
        <color auto="1"/>
      </left>
      <right style="thin">
        <color auto="1"/>
      </right>
      <top/>
      <bottom style="medium">
        <color auto="1"/>
      </bottom>
      <diagonal/>
    </border>
    <border>
      <left style="medium">
        <color indexed="64"/>
      </left>
      <right style="medium">
        <color indexed="64"/>
      </right>
      <top style="medium">
        <color indexed="64"/>
      </top>
      <bottom style="medium">
        <color indexed="64"/>
      </bottom>
      <diagonal/>
    </border>
    <border>
      <left/>
      <right/>
      <top style="medium">
        <color indexed="64"/>
      </top>
      <bottom style="medium">
        <color indexed="64"/>
      </bottom>
      <diagonal/>
    </border>
    <border>
      <left/>
      <right style="medium">
        <color indexed="64"/>
      </right>
      <top style="medium">
        <color indexed="64"/>
      </top>
      <bottom style="medium">
        <color indexed="64"/>
      </bottom>
      <diagonal/>
    </border>
    <border>
      <left style="thin">
        <color auto="1"/>
      </left>
      <right style="thin">
        <color auto="1"/>
      </right>
      <top style="medium">
        <color auto="1"/>
      </top>
      <bottom/>
      <diagonal/>
    </border>
  </borders>
  <cellStyleXfs count="51">
    <xf numFmtId="0" fontId="0" fillId="0" borderId="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cellStyleXfs>
  <cellXfs count="101">
    <xf numFmtId="0" fontId="0" fillId="0" borderId="0" xfId="0"/>
    <xf numFmtId="0" fontId="0" fillId="0" borderId="0" xfId="0" applyBorder="1"/>
    <xf numFmtId="0" fontId="2" fillId="0" borderId="0" xfId="0" applyFont="1" applyBorder="1"/>
    <xf numFmtId="0" fontId="2" fillId="2" borderId="1" xfId="0" applyFont="1" applyFill="1" applyBorder="1"/>
    <xf numFmtId="0" fontId="2" fillId="2" borderId="4" xfId="0" applyFont="1" applyFill="1" applyBorder="1"/>
    <xf numFmtId="0" fontId="0" fillId="0" borderId="0" xfId="0" applyBorder="1" applyAlignment="1"/>
    <xf numFmtId="0" fontId="2" fillId="2" borderId="8" xfId="0" applyFont="1" applyFill="1" applyBorder="1"/>
    <xf numFmtId="0" fontId="2" fillId="0" borderId="0" xfId="0" applyFont="1" applyBorder="1" applyAlignment="1">
      <alignment horizontal="left"/>
    </xf>
    <xf numFmtId="0" fontId="3" fillId="0" borderId="3" xfId="0" applyFont="1" applyBorder="1" applyAlignment="1">
      <alignment horizontal="left" vertical="center" wrapText="1"/>
    </xf>
    <xf numFmtId="0" fontId="2" fillId="0" borderId="0" xfId="0" applyFont="1" applyFill="1" applyBorder="1"/>
    <xf numFmtId="0" fontId="0" fillId="0" borderId="0" xfId="0" applyFill="1" applyBorder="1"/>
    <xf numFmtId="0" fontId="2" fillId="0" borderId="0" xfId="0" applyFont="1" applyFill="1" applyBorder="1" applyAlignment="1">
      <alignment horizontal="left"/>
    </xf>
    <xf numFmtId="0" fontId="2" fillId="0" borderId="0" xfId="0" applyFont="1" applyFill="1" applyBorder="1" applyAlignment="1">
      <alignment wrapText="1"/>
    </xf>
    <xf numFmtId="1" fontId="2" fillId="0" borderId="5" xfId="0" applyNumberFormat="1" applyFont="1" applyFill="1" applyBorder="1" applyAlignment="1">
      <alignment vertical="center" wrapText="1"/>
    </xf>
    <xf numFmtId="0" fontId="2" fillId="0" borderId="5" xfId="0" applyFont="1" applyFill="1" applyBorder="1" applyAlignment="1">
      <alignment vertical="center" wrapText="1"/>
    </xf>
    <xf numFmtId="0" fontId="2" fillId="0" borderId="5" xfId="0" applyFont="1" applyFill="1" applyBorder="1" applyAlignment="1">
      <alignment wrapText="1"/>
    </xf>
    <xf numFmtId="0" fontId="0" fillId="0" borderId="0" xfId="0" applyBorder="1" applyAlignment="1">
      <alignment wrapText="1"/>
    </xf>
    <xf numFmtId="0" fontId="2" fillId="0" borderId="0" xfId="0" applyFont="1" applyBorder="1" applyAlignment="1">
      <alignment wrapText="1"/>
    </xf>
    <xf numFmtId="0" fontId="2" fillId="0" borderId="0" xfId="0" applyFont="1" applyFill="1" applyBorder="1" applyAlignment="1">
      <alignment horizontal="center" wrapText="1"/>
    </xf>
    <xf numFmtId="0" fontId="3" fillId="5" borderId="12" xfId="0" applyFont="1" applyFill="1" applyBorder="1" applyAlignment="1">
      <alignment horizontal="center" vertical="center"/>
    </xf>
    <xf numFmtId="0" fontId="3" fillId="5" borderId="12" xfId="0" applyFont="1" applyFill="1" applyBorder="1" applyAlignment="1">
      <alignment horizontal="center" vertical="center" wrapText="1"/>
    </xf>
    <xf numFmtId="0" fontId="3" fillId="5" borderId="11" xfId="0" applyFont="1" applyFill="1" applyBorder="1" applyAlignment="1">
      <alignment horizontal="center" vertical="center" wrapText="1"/>
    </xf>
    <xf numFmtId="1" fontId="2" fillId="0" borderId="5" xfId="0" applyNumberFormat="1" applyFont="1" applyFill="1" applyBorder="1" applyAlignment="1">
      <alignment horizontal="left" vertical="center" wrapText="1"/>
    </xf>
    <xf numFmtId="0" fontId="3" fillId="5" borderId="13" xfId="0" applyFont="1" applyFill="1" applyBorder="1" applyAlignment="1">
      <alignment horizontal="center" vertical="center"/>
    </xf>
    <xf numFmtId="0" fontId="0" fillId="0" borderId="0" xfId="0" applyAlignment="1">
      <alignment vertical="center" wrapText="1"/>
    </xf>
    <xf numFmtId="0" fontId="7" fillId="0" borderId="0" xfId="0" applyFont="1" applyBorder="1"/>
    <xf numFmtId="0" fontId="8" fillId="4" borderId="1" xfId="0" applyFont="1" applyFill="1" applyBorder="1" applyAlignment="1">
      <alignment vertical="center" wrapText="1"/>
    </xf>
    <xf numFmtId="0" fontId="0" fillId="0" borderId="5" xfId="0" applyBorder="1" applyAlignment="1">
      <alignment horizontal="center" vertical="top" wrapText="1"/>
    </xf>
    <xf numFmtId="0" fontId="0" fillId="0" borderId="4" xfId="0" applyBorder="1" applyAlignment="1">
      <alignment horizontal="center" vertical="top" wrapText="1"/>
    </xf>
    <xf numFmtId="0" fontId="0" fillId="0" borderId="6" xfId="0" applyBorder="1" applyAlignment="1">
      <alignment vertical="top" wrapText="1"/>
    </xf>
    <xf numFmtId="0" fontId="0" fillId="0" borderId="8" xfId="0" applyBorder="1" applyAlignment="1">
      <alignment wrapText="1"/>
    </xf>
    <xf numFmtId="0" fontId="0" fillId="0" borderId="6" xfId="0" applyBorder="1" applyAlignment="1">
      <alignment horizontal="center" vertical="top" wrapText="1"/>
    </xf>
    <xf numFmtId="0" fontId="9" fillId="0" borderId="17" xfId="0" applyFont="1" applyBorder="1" applyAlignment="1">
      <alignment vertical="center" wrapText="1"/>
    </xf>
    <xf numFmtId="0" fontId="0" fillId="0" borderId="0" xfId="0" applyBorder="1" applyAlignment="1">
      <alignment vertical="center" wrapText="1"/>
    </xf>
    <xf numFmtId="0" fontId="0" fillId="0" borderId="18" xfId="0" applyBorder="1" applyAlignment="1">
      <alignment vertical="center" wrapText="1"/>
    </xf>
    <xf numFmtId="0" fontId="0" fillId="0" borderId="17" xfId="0" applyBorder="1" applyAlignment="1">
      <alignment vertical="center" wrapText="1"/>
    </xf>
    <xf numFmtId="0" fontId="0" fillId="0" borderId="19" xfId="0" applyBorder="1" applyAlignment="1">
      <alignment vertical="center" wrapText="1"/>
    </xf>
    <xf numFmtId="0" fontId="0" fillId="0" borderId="20" xfId="0" applyBorder="1" applyAlignment="1">
      <alignment vertical="center" wrapText="1"/>
    </xf>
    <xf numFmtId="0" fontId="0" fillId="0" borderId="21" xfId="0" applyBorder="1" applyAlignment="1">
      <alignment vertical="center" wrapText="1"/>
    </xf>
    <xf numFmtId="0" fontId="12" fillId="0" borderId="0" xfId="0" applyFont="1" applyBorder="1"/>
    <xf numFmtId="0" fontId="12" fillId="0" borderId="5" xfId="0" applyFont="1" applyBorder="1"/>
    <xf numFmtId="0" fontId="11" fillId="2" borderId="5" xfId="0" applyFont="1" applyFill="1" applyBorder="1"/>
    <xf numFmtId="164" fontId="7" fillId="0" borderId="0" xfId="0" applyNumberFormat="1" applyFont="1" applyBorder="1" applyAlignment="1">
      <alignment horizontal="center"/>
    </xf>
    <xf numFmtId="0" fontId="13" fillId="8" borderId="0" xfId="0" applyFont="1" applyFill="1" applyAlignment="1">
      <alignment horizontal="center" vertical="center" wrapText="1"/>
    </xf>
    <xf numFmtId="0" fontId="14" fillId="0" borderId="28" xfId="0" applyFont="1" applyFill="1" applyBorder="1" applyAlignment="1">
      <alignment vertical="center" wrapText="1"/>
    </xf>
    <xf numFmtId="0" fontId="0" fillId="0" borderId="0" xfId="0" applyFill="1" applyAlignment="1">
      <alignment vertical="center" wrapText="1"/>
    </xf>
    <xf numFmtId="0" fontId="14" fillId="0" borderId="29" xfId="0" applyFont="1" applyFill="1" applyBorder="1" applyAlignment="1">
      <alignment vertical="center" wrapText="1"/>
    </xf>
    <xf numFmtId="0" fontId="15" fillId="0" borderId="29" xfId="0" applyFont="1" applyFill="1" applyBorder="1" applyAlignment="1">
      <alignment vertical="center" wrapText="1"/>
    </xf>
    <xf numFmtId="0" fontId="14" fillId="0" borderId="29" xfId="0" applyFont="1" applyFill="1" applyBorder="1" applyAlignment="1">
      <alignment vertical="center"/>
    </xf>
    <xf numFmtId="0" fontId="14" fillId="0" borderId="29" xfId="0" applyFont="1" applyBorder="1" applyAlignment="1">
      <alignment vertical="center" wrapText="1"/>
    </xf>
    <xf numFmtId="0" fontId="16" fillId="0" borderId="29" xfId="0" applyFont="1" applyBorder="1" applyAlignment="1">
      <alignment vertical="center" wrapText="1"/>
    </xf>
    <xf numFmtId="0" fontId="15" fillId="0" borderId="29" xfId="0" applyFont="1" applyBorder="1" applyAlignment="1">
      <alignment vertical="center" wrapText="1"/>
    </xf>
    <xf numFmtId="0" fontId="17" fillId="0" borderId="0" xfId="0" applyFont="1" applyAlignment="1">
      <alignment vertical="center" wrapText="1"/>
    </xf>
    <xf numFmtId="0" fontId="18" fillId="0" borderId="29" xfId="0" applyFont="1" applyFill="1" applyBorder="1" applyAlignment="1">
      <alignment vertical="center" wrapText="1"/>
    </xf>
    <xf numFmtId="0" fontId="19" fillId="0" borderId="0" xfId="0" applyFont="1" applyAlignment="1">
      <alignment vertical="center" wrapText="1"/>
    </xf>
    <xf numFmtId="0" fontId="9" fillId="0" borderId="0" xfId="0" applyFont="1" applyAlignment="1">
      <alignment vertical="center"/>
    </xf>
    <xf numFmtId="0" fontId="0" fillId="8" borderId="30" xfId="0" applyFill="1" applyBorder="1" applyAlignment="1">
      <alignment vertical="center" wrapText="1"/>
    </xf>
    <xf numFmtId="0" fontId="0" fillId="0" borderId="30" xfId="0" applyBorder="1" applyAlignment="1">
      <alignment vertical="center" wrapText="1"/>
    </xf>
    <xf numFmtId="0" fontId="0" fillId="0" borderId="30" xfId="0" applyBorder="1" applyAlignment="1">
      <alignment vertical="center"/>
    </xf>
    <xf numFmtId="0" fontId="0" fillId="8" borderId="31" xfId="0" applyFill="1" applyBorder="1" applyAlignment="1">
      <alignment vertical="center" wrapText="1"/>
    </xf>
    <xf numFmtId="0" fontId="0" fillId="0" borderId="31" xfId="0" applyBorder="1" applyAlignment="1">
      <alignment vertical="center" wrapText="1"/>
    </xf>
    <xf numFmtId="0" fontId="0" fillId="0" borderId="31" xfId="0" applyBorder="1" applyAlignment="1">
      <alignment vertical="center"/>
    </xf>
    <xf numFmtId="0" fontId="8" fillId="5" borderId="32" xfId="0" applyFont="1" applyFill="1" applyBorder="1" applyAlignment="1">
      <alignment horizontal="center" vertical="center"/>
    </xf>
    <xf numFmtId="0" fontId="7" fillId="0" borderId="0" xfId="0" applyNumberFormat="1" applyFont="1" applyBorder="1" applyAlignment="1">
      <alignment horizontal="center"/>
    </xf>
    <xf numFmtId="0" fontId="9" fillId="0" borderId="33" xfId="0" applyFont="1" applyBorder="1" applyAlignment="1">
      <alignment vertical="center" wrapText="1"/>
    </xf>
    <xf numFmtId="0" fontId="0" fillId="0" borderId="31" xfId="0" quotePrefix="1" applyBorder="1" applyAlignment="1">
      <alignment vertical="center" wrapText="1"/>
    </xf>
    <xf numFmtId="0" fontId="20" fillId="0" borderId="5" xfId="0" applyFont="1" applyBorder="1"/>
    <xf numFmtId="0" fontId="0" fillId="0" borderId="5" xfId="0" applyBorder="1"/>
    <xf numFmtId="0" fontId="6" fillId="0" borderId="5" xfId="0" applyFont="1" applyBorder="1" applyAlignment="1">
      <alignment horizontal="center" vertical="center" wrapText="1"/>
    </xf>
    <xf numFmtId="0" fontId="3" fillId="5" borderId="36" xfId="0" applyFont="1" applyFill="1" applyBorder="1" applyAlignment="1">
      <alignment horizontal="center" vertical="center" wrapText="1"/>
    </xf>
    <xf numFmtId="0" fontId="3" fillId="3" borderId="24" xfId="0" applyFont="1" applyFill="1" applyBorder="1" applyAlignment="1">
      <alignment horizontal="center" vertical="center"/>
    </xf>
    <xf numFmtId="0" fontId="3" fillId="3" borderId="25" xfId="0" applyFont="1" applyFill="1" applyBorder="1" applyAlignment="1">
      <alignment horizontal="center" vertical="center"/>
    </xf>
    <xf numFmtId="164" fontId="7" fillId="0" borderId="27" xfId="0" applyNumberFormat="1" applyFont="1" applyBorder="1" applyAlignment="1">
      <alignment horizontal="center"/>
    </xf>
    <xf numFmtId="164" fontId="7" fillId="0" borderId="26" xfId="0" applyNumberFormat="1" applyFont="1" applyBorder="1" applyAlignment="1">
      <alignment horizontal="center"/>
    </xf>
    <xf numFmtId="0" fontId="8" fillId="5" borderId="24" xfId="0" applyFont="1" applyFill="1" applyBorder="1" applyAlignment="1">
      <alignment horizontal="center" vertical="center"/>
    </xf>
    <xf numFmtId="0" fontId="3" fillId="5" borderId="31" xfId="0" applyFont="1" applyFill="1" applyBorder="1" applyAlignment="1">
      <alignment horizontal="center" vertical="center"/>
    </xf>
    <xf numFmtId="0" fontId="3" fillId="5" borderId="25" xfId="0" applyFont="1" applyFill="1" applyBorder="1" applyAlignment="1">
      <alignment horizontal="center" vertical="center"/>
    </xf>
    <xf numFmtId="0" fontId="2" fillId="0" borderId="2" xfId="0" applyFont="1" applyFill="1" applyBorder="1" applyAlignment="1"/>
    <xf numFmtId="0" fontId="2" fillId="0" borderId="3" xfId="0" applyFont="1" applyFill="1" applyBorder="1" applyAlignment="1"/>
    <xf numFmtId="0" fontId="2" fillId="0" borderId="5" xfId="0" applyFont="1" applyFill="1" applyBorder="1" applyAlignment="1"/>
    <xf numFmtId="0" fontId="2" fillId="0" borderId="6" xfId="0" applyFont="1" applyFill="1" applyBorder="1" applyAlignment="1"/>
    <xf numFmtId="0" fontId="2" fillId="0" borderId="9" xfId="0" applyFont="1" applyFill="1" applyBorder="1" applyAlignment="1"/>
    <xf numFmtId="0" fontId="2" fillId="0" borderId="10" xfId="0" applyFont="1" applyFill="1" applyBorder="1" applyAlignment="1"/>
    <xf numFmtId="0" fontId="1" fillId="0" borderId="34" xfId="0" applyFont="1" applyBorder="1" applyAlignment="1">
      <alignment horizontal="center" vertical="center" wrapText="1"/>
    </xf>
    <xf numFmtId="0" fontId="1" fillId="0" borderId="35" xfId="0" applyFont="1" applyBorder="1" applyAlignment="1">
      <alignment horizontal="center" vertical="center" wrapText="1"/>
    </xf>
    <xf numFmtId="0" fontId="10" fillId="6" borderId="14" xfId="0" applyFont="1" applyFill="1" applyBorder="1" applyAlignment="1">
      <alignment horizontal="center" vertical="center" wrapText="1"/>
    </xf>
    <xf numFmtId="0" fontId="10" fillId="6" borderId="15" xfId="0" applyFont="1" applyFill="1" applyBorder="1" applyAlignment="1">
      <alignment horizontal="center" vertical="center" wrapText="1"/>
    </xf>
    <xf numFmtId="0" fontId="10" fillId="6" borderId="16" xfId="0" applyFont="1" applyFill="1" applyBorder="1" applyAlignment="1">
      <alignment horizontal="center" vertical="center" wrapText="1"/>
    </xf>
    <xf numFmtId="0" fontId="9" fillId="0" borderId="1" xfId="0" applyFont="1" applyBorder="1" applyAlignment="1">
      <alignment horizontal="center" vertical="center" wrapText="1"/>
    </xf>
    <xf numFmtId="0" fontId="9" fillId="0" borderId="2" xfId="0" applyFont="1" applyBorder="1" applyAlignment="1">
      <alignment horizontal="center" vertical="center" wrapText="1"/>
    </xf>
    <xf numFmtId="0" fontId="9" fillId="0" borderId="3" xfId="0" applyFont="1" applyBorder="1" applyAlignment="1">
      <alignment horizontal="center" vertical="center" wrapText="1"/>
    </xf>
    <xf numFmtId="0" fontId="0" fillId="0" borderId="22" xfId="0" applyBorder="1" applyAlignment="1" applyProtection="1">
      <alignment horizontal="center" wrapText="1"/>
      <protection locked="0"/>
    </xf>
    <xf numFmtId="0" fontId="0" fillId="0" borderId="23" xfId="0" applyBorder="1" applyAlignment="1" applyProtection="1">
      <alignment horizontal="center" wrapText="1"/>
      <protection locked="0"/>
    </xf>
    <xf numFmtId="0" fontId="0" fillId="0" borderId="7" xfId="0" applyBorder="1" applyAlignment="1" applyProtection="1">
      <alignment horizontal="center" wrapText="1"/>
      <protection locked="0"/>
    </xf>
    <xf numFmtId="0" fontId="0" fillId="0" borderId="4" xfId="0" applyBorder="1" applyAlignment="1">
      <alignment horizontal="center" vertical="center" wrapText="1"/>
    </xf>
    <xf numFmtId="0" fontId="0" fillId="0" borderId="5" xfId="0" applyBorder="1" applyAlignment="1">
      <alignment horizontal="center" vertical="center" wrapText="1"/>
    </xf>
    <xf numFmtId="0" fontId="0" fillId="0" borderId="6" xfId="0" applyBorder="1" applyAlignment="1">
      <alignment horizontal="center" vertical="center" wrapText="1"/>
    </xf>
    <xf numFmtId="0" fontId="0" fillId="0" borderId="9" xfId="0" applyBorder="1" applyAlignment="1">
      <alignment horizontal="center" wrapText="1"/>
    </xf>
    <xf numFmtId="0" fontId="0" fillId="0" borderId="10" xfId="0" applyBorder="1" applyAlignment="1">
      <alignment horizontal="center" wrapText="1"/>
    </xf>
    <xf numFmtId="0" fontId="13" fillId="7" borderId="0" xfId="0" applyFont="1" applyFill="1" applyAlignment="1">
      <alignment horizontal="center" vertical="center" wrapText="1"/>
    </xf>
    <xf numFmtId="0" fontId="13" fillId="8" borderId="0" xfId="0" applyFont="1" applyFill="1" applyAlignment="1">
      <alignment horizontal="center" vertical="center" wrapText="1"/>
    </xf>
  </cellXfs>
  <cellStyles count="51">
    <cellStyle name="Hipervínculo" xfId="1" builtinId="8" hidden="1"/>
    <cellStyle name="Hipervínculo" xfId="3" builtinId="8" hidden="1"/>
    <cellStyle name="Hipervínculo" xfId="5" builtinId="8" hidden="1"/>
    <cellStyle name="Hipervínculo" xfId="7" builtinId="8" hidden="1"/>
    <cellStyle name="Hipervínculo" xfId="9" builtinId="8" hidden="1"/>
    <cellStyle name="Hipervínculo" xfId="11" builtinId="8" hidden="1"/>
    <cellStyle name="Hipervínculo" xfId="13" builtinId="8" hidden="1"/>
    <cellStyle name="Hipervínculo" xfId="15" builtinId="8" hidden="1"/>
    <cellStyle name="Hipervínculo" xfId="17" builtinId="8" hidden="1"/>
    <cellStyle name="Hipervínculo" xfId="19" builtinId="8" hidden="1"/>
    <cellStyle name="Hipervínculo" xfId="21" builtinId="8" hidden="1"/>
    <cellStyle name="Hipervínculo" xfId="23" builtinId="8" hidden="1"/>
    <cellStyle name="Hipervínculo" xfId="25" builtinId="8" hidden="1"/>
    <cellStyle name="Hipervínculo" xfId="27" builtinId="8" hidden="1"/>
    <cellStyle name="Hipervínculo" xfId="29" builtinId="8" hidden="1"/>
    <cellStyle name="Hipervínculo" xfId="31" builtinId="8" hidden="1"/>
    <cellStyle name="Hipervínculo" xfId="33" builtinId="8" hidden="1"/>
    <cellStyle name="Hipervínculo" xfId="35" builtinId="8" hidden="1"/>
    <cellStyle name="Hipervínculo" xfId="37" builtinId="8" hidden="1"/>
    <cellStyle name="Hipervínculo" xfId="39" builtinId="8" hidden="1"/>
    <cellStyle name="Hipervínculo" xfId="41" builtinId="8" hidden="1"/>
    <cellStyle name="Hipervínculo" xfId="43" builtinId="8" hidden="1"/>
    <cellStyle name="Hipervínculo" xfId="45" builtinId="8" hidden="1"/>
    <cellStyle name="Hipervínculo" xfId="47" builtinId="8" hidden="1"/>
    <cellStyle name="Hipervínculo" xfId="49" builtinId="8" hidden="1"/>
    <cellStyle name="Hipervínculo visitado" xfId="2" builtinId="9" hidden="1"/>
    <cellStyle name="Hipervínculo visitado" xfId="4" builtinId="9" hidden="1"/>
    <cellStyle name="Hipervínculo visitado" xfId="6" builtinId="9" hidden="1"/>
    <cellStyle name="Hipervínculo visitado" xfId="8" builtinId="9" hidden="1"/>
    <cellStyle name="Hipervínculo visitado" xfId="10" builtinId="9" hidden="1"/>
    <cellStyle name="Hipervínculo visitado" xfId="12" builtinId="9" hidden="1"/>
    <cellStyle name="Hipervínculo visitado" xfId="14" builtinId="9" hidden="1"/>
    <cellStyle name="Hipervínculo visitado" xfId="16" builtinId="9" hidden="1"/>
    <cellStyle name="Hipervínculo visitado" xfId="18" builtinId="9" hidden="1"/>
    <cellStyle name="Hipervínculo visitado" xfId="20" builtinId="9" hidden="1"/>
    <cellStyle name="Hipervínculo visitado" xfId="22" builtinId="9" hidden="1"/>
    <cellStyle name="Hipervínculo visitado" xfId="24" builtinId="9" hidden="1"/>
    <cellStyle name="Hipervínculo visitado" xfId="26" builtinId="9" hidden="1"/>
    <cellStyle name="Hipervínculo visitado" xfId="28" builtinId="9" hidden="1"/>
    <cellStyle name="Hipervínculo visitado" xfId="30" builtinId="9" hidden="1"/>
    <cellStyle name="Hipervínculo visitado" xfId="32" builtinId="9" hidden="1"/>
    <cellStyle name="Hipervínculo visitado" xfId="34" builtinId="9" hidden="1"/>
    <cellStyle name="Hipervínculo visitado" xfId="36" builtinId="9" hidden="1"/>
    <cellStyle name="Hipervínculo visitado" xfId="38" builtinId="9" hidden="1"/>
    <cellStyle name="Hipervínculo visitado" xfId="40" builtinId="9" hidden="1"/>
    <cellStyle name="Hipervínculo visitado" xfId="42" builtinId="9" hidden="1"/>
    <cellStyle name="Hipervínculo visitado" xfId="44" builtinId="9" hidden="1"/>
    <cellStyle name="Hipervínculo visitado" xfId="46" builtinId="9" hidden="1"/>
    <cellStyle name="Hipervínculo visitado" xfId="48" builtinId="9" hidden="1"/>
    <cellStyle name="Hipervínculo visitado" xfId="50" builtinId="9" hidden="1"/>
    <cellStyle name="Normal" xfId="0" builtinId="0"/>
  </cellStyles>
  <dxfs count="3">
    <dxf>
      <fill>
        <patternFill>
          <bgColor rgb="FFCCFFCC"/>
        </patternFill>
      </fill>
    </dxf>
    <dxf>
      <border>
        <left style="thin">
          <color auto="1"/>
        </left>
        <right style="thin">
          <color auto="1"/>
        </right>
        <top style="thin">
          <color auto="1"/>
        </top>
        <bottom style="thin">
          <color auto="1"/>
        </bottom>
        <vertical/>
        <horizontal/>
      </border>
    </dxf>
    <dxf>
      <font>
        <color theme="0"/>
      </font>
    </dxf>
  </dxfs>
  <tableStyles count="0" defaultTableStyle="TableStyleMedium9" defaultPivotStyle="PivotStyleMedium4"/>
  <colors>
    <mruColors>
      <color rgb="FFCCFFCC"/>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worksheet" Target="worksheets/sheet3.xml"/><Relationship Id="rId7" Type="http://schemas.openxmlformats.org/officeDocument/2006/relationships/calcChain" Target="calcChain.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sharedStrings" Target="sharedStrings.xml"/><Relationship Id="rId5" Type="http://schemas.openxmlformats.org/officeDocument/2006/relationships/styles" Target="styles.xml"/><Relationship Id="rId4" Type="http://schemas.openxmlformats.org/officeDocument/2006/relationships/theme" Target="theme/theme1.xml"/></Relationships>
</file>

<file path=xl/ctrlProps/ctrlProp1.xml><?xml version="1.0" encoding="utf-8"?>
<formControlPr xmlns="http://schemas.microsoft.com/office/spreadsheetml/2009/9/main" objectType="Drop" dropStyle="combo" dx="33" fmlaLink="$H$20" fmlaRange="$H$4:$H$7" noThreeD="1" val="0"/>
</file>

<file path=xl/ctrlProps/ctrlProp2.xml><?xml version="1.0" encoding="utf-8"?>
<formControlPr xmlns="http://schemas.microsoft.com/office/spreadsheetml/2009/9/main" objectType="Drop" dropLines="9" dropStyle="combo" dx="33" fmlaLink="$I$20" fmlaRange="$I$6:$I$14" noThreeD="1" sel="9" val="0"/>
</file>

<file path=xl/ctrlProps/ctrlProp3.xml><?xml version="1.0" encoding="utf-8"?>
<formControlPr xmlns="http://schemas.microsoft.com/office/spreadsheetml/2009/9/main" objectType="Drop" dropLines="16" dropStyle="combo" dx="33" fmlaLink="$J$20" fmlaRange="$J$4:$J$19" noThreeD="1" val="0"/>
</file>

<file path=xl/ctrlProps/ctrlProp4.xml><?xml version="1.0" encoding="utf-8"?>
<formControlPr xmlns="http://schemas.microsoft.com/office/spreadsheetml/2009/9/main" objectType="Drop" dropLines="16" dropStyle="combo" dx="33" fmlaLink="$K$44" fmlaRange="$K$4:$K$43" noThreeD="1" val="0"/>
</file>

<file path=xl/ctrlProps/ctrlProp5.xml><?xml version="1.0" encoding="utf-8"?>
<formControlPr xmlns="http://schemas.microsoft.com/office/spreadsheetml/2009/9/main" objectType="Drop" dropStyle="combo" dx="33" fmlaLink="$H$20" fmlaRange="$H$4:$H$7" noThreeD="1" val="0"/>
</file>

<file path=xl/ctrlProps/ctrlProp6.xml><?xml version="1.0" encoding="utf-8"?>
<formControlPr xmlns="http://schemas.microsoft.com/office/spreadsheetml/2009/9/main" objectType="Drop" dropLines="9" dropStyle="combo" dx="33" fmlaLink="$I$20" fmlaRange="$I$6:$I$14" noThreeD="1" sel="9" val="0"/>
</file>

<file path=xl/ctrlProps/ctrlProp7.xml><?xml version="1.0" encoding="utf-8"?>
<formControlPr xmlns="http://schemas.microsoft.com/office/spreadsheetml/2009/9/main" objectType="Drop" dropLines="16" dropStyle="combo" dx="33" fmlaLink="$J$20" fmlaRange="$J$4:$J$19" noThreeD="1" val="0"/>
</file>

<file path=xl/drawings/_rels/drawing1.xml.rels><?xml version="1.0" encoding="UTF-8" standalone="yes"?>
<Relationships xmlns="http://schemas.openxmlformats.org/package/2006/relationships"><Relationship Id="rId8" Type="http://schemas.openxmlformats.org/officeDocument/2006/relationships/image" Target="../media/image8.png"/><Relationship Id="rId3" Type="http://schemas.openxmlformats.org/officeDocument/2006/relationships/image" Target="../media/image3.png"/><Relationship Id="rId7" Type="http://schemas.openxmlformats.org/officeDocument/2006/relationships/image" Target="../media/image7.pn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png"/><Relationship Id="rId5" Type="http://schemas.openxmlformats.org/officeDocument/2006/relationships/image" Target="../media/image5.png"/><Relationship Id="rId10" Type="http://schemas.openxmlformats.org/officeDocument/2006/relationships/image" Target="../media/image10.png"/><Relationship Id="rId4" Type="http://schemas.openxmlformats.org/officeDocument/2006/relationships/image" Target="../media/image4.png"/><Relationship Id="rId9" Type="http://schemas.openxmlformats.org/officeDocument/2006/relationships/image" Target="../media/image9.png"/></Relationships>
</file>

<file path=xl/drawings/drawing1.xml><?xml version="1.0" encoding="utf-8"?>
<xdr:wsDr xmlns:xdr="http://schemas.openxmlformats.org/drawingml/2006/spreadsheetDrawing" xmlns:a="http://schemas.openxmlformats.org/drawingml/2006/main">
  <xdr:twoCellAnchor editAs="oneCell">
    <xdr:from>
      <xdr:col>9</xdr:col>
      <xdr:colOff>415636</xdr:colOff>
      <xdr:row>10</xdr:row>
      <xdr:rowOff>277091</xdr:rowOff>
    </xdr:from>
    <xdr:to>
      <xdr:col>9</xdr:col>
      <xdr:colOff>2112818</xdr:colOff>
      <xdr:row>10</xdr:row>
      <xdr:rowOff>2892137</xdr:rowOff>
    </xdr:to>
    <xdr:pic>
      <xdr:nvPicPr>
        <xdr:cNvPr id="15" name="Imagen 14"/>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14391409" y="4121727"/>
          <a:ext cx="1697182" cy="2615046"/>
        </a:xfrm>
        <a:prstGeom prst="rect">
          <a:avLst/>
        </a:prstGeom>
        <a:noFill/>
        <a:ln>
          <a:noFill/>
        </a:ln>
      </xdr:spPr>
    </xdr:pic>
    <xdr:clientData/>
  </xdr:twoCellAnchor>
  <xdr:twoCellAnchor editAs="oneCell">
    <xdr:from>
      <xdr:col>9</xdr:col>
      <xdr:colOff>1350818</xdr:colOff>
      <xdr:row>11</xdr:row>
      <xdr:rowOff>190500</xdr:rowOff>
    </xdr:from>
    <xdr:to>
      <xdr:col>9</xdr:col>
      <xdr:colOff>2615045</xdr:colOff>
      <xdr:row>11</xdr:row>
      <xdr:rowOff>1541318</xdr:rowOff>
    </xdr:to>
    <xdr:pic>
      <xdr:nvPicPr>
        <xdr:cNvPr id="17" name="Imagen 16"/>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15326591" y="7775864"/>
          <a:ext cx="1264227" cy="1350818"/>
        </a:xfrm>
        <a:prstGeom prst="rect">
          <a:avLst/>
        </a:prstGeom>
        <a:noFill/>
        <a:ln>
          <a:noFill/>
        </a:ln>
      </xdr:spPr>
    </xdr:pic>
    <xdr:clientData/>
  </xdr:twoCellAnchor>
  <xdr:twoCellAnchor editAs="oneCell">
    <xdr:from>
      <xdr:col>9</xdr:col>
      <xdr:colOff>2424546</xdr:colOff>
      <xdr:row>12</xdr:row>
      <xdr:rowOff>225136</xdr:rowOff>
    </xdr:from>
    <xdr:to>
      <xdr:col>9</xdr:col>
      <xdr:colOff>3532909</xdr:colOff>
      <xdr:row>12</xdr:row>
      <xdr:rowOff>1541317</xdr:rowOff>
    </xdr:to>
    <xdr:pic>
      <xdr:nvPicPr>
        <xdr:cNvPr id="18" name="Imagen 17"/>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16400319" y="9680863"/>
          <a:ext cx="1108363" cy="1316181"/>
        </a:xfrm>
        <a:prstGeom prst="rect">
          <a:avLst/>
        </a:prstGeom>
        <a:noFill/>
        <a:ln>
          <a:noFill/>
        </a:ln>
      </xdr:spPr>
    </xdr:pic>
    <xdr:clientData/>
  </xdr:twoCellAnchor>
  <xdr:twoCellAnchor editAs="oneCell">
    <xdr:from>
      <xdr:col>9</xdr:col>
      <xdr:colOff>623454</xdr:colOff>
      <xdr:row>13</xdr:row>
      <xdr:rowOff>225137</xdr:rowOff>
    </xdr:from>
    <xdr:to>
      <xdr:col>9</xdr:col>
      <xdr:colOff>5983431</xdr:colOff>
      <xdr:row>13</xdr:row>
      <xdr:rowOff>2580410</xdr:rowOff>
    </xdr:to>
    <xdr:pic>
      <xdr:nvPicPr>
        <xdr:cNvPr id="19" name="Imagen 18"/>
        <xdr:cNvPicPr>
          <a:picLocks noChangeAspect="1" noChangeArrowheads="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14599227" y="11378046"/>
          <a:ext cx="5359977" cy="235527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9</xdr:col>
      <xdr:colOff>1212271</xdr:colOff>
      <xdr:row>14</xdr:row>
      <xdr:rowOff>138545</xdr:rowOff>
    </xdr:from>
    <xdr:to>
      <xdr:col>9</xdr:col>
      <xdr:colOff>5645726</xdr:colOff>
      <xdr:row>14</xdr:row>
      <xdr:rowOff>2127783</xdr:rowOff>
    </xdr:to>
    <xdr:pic>
      <xdr:nvPicPr>
        <xdr:cNvPr id="20" name="Imagen 19"/>
        <xdr:cNvPicPr>
          <a:picLocks noChangeAspect="1" noChangeArrowheads="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15188044" y="14062363"/>
          <a:ext cx="4433455" cy="19892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9</xdr:col>
      <xdr:colOff>987135</xdr:colOff>
      <xdr:row>15</xdr:row>
      <xdr:rowOff>207818</xdr:rowOff>
    </xdr:from>
    <xdr:to>
      <xdr:col>9</xdr:col>
      <xdr:colOff>5108862</xdr:colOff>
      <xdr:row>15</xdr:row>
      <xdr:rowOff>1835728</xdr:rowOff>
    </xdr:to>
    <xdr:pic>
      <xdr:nvPicPr>
        <xdr:cNvPr id="21" name="Imagen 20"/>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bwMode="auto">
        <a:xfrm>
          <a:off x="14962908" y="16434954"/>
          <a:ext cx="4121727" cy="1627910"/>
        </a:xfrm>
        <a:prstGeom prst="rect">
          <a:avLst/>
        </a:prstGeom>
        <a:noFill/>
        <a:ln>
          <a:noFill/>
        </a:ln>
      </xdr:spPr>
    </xdr:pic>
    <xdr:clientData/>
  </xdr:twoCellAnchor>
  <xdr:twoCellAnchor editAs="oneCell">
    <xdr:from>
      <xdr:col>9</xdr:col>
      <xdr:colOff>1956954</xdr:colOff>
      <xdr:row>17</xdr:row>
      <xdr:rowOff>311727</xdr:rowOff>
    </xdr:from>
    <xdr:to>
      <xdr:col>9</xdr:col>
      <xdr:colOff>3328554</xdr:colOff>
      <xdr:row>17</xdr:row>
      <xdr:rowOff>1386147</xdr:rowOff>
    </xdr:to>
    <xdr:pic>
      <xdr:nvPicPr>
        <xdr:cNvPr id="22" name="Imagen 2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15932727" y="20851091"/>
          <a:ext cx="1371600" cy="1074420"/>
        </a:xfrm>
        <a:prstGeom prst="rect">
          <a:avLst/>
        </a:prstGeom>
        <a:noFill/>
        <a:ln>
          <a:noFill/>
        </a:ln>
      </xdr:spPr>
    </xdr:pic>
    <xdr:clientData/>
  </xdr:twoCellAnchor>
  <xdr:twoCellAnchor>
    <xdr:from>
      <xdr:col>9</xdr:col>
      <xdr:colOff>2199410</xdr:colOff>
      <xdr:row>18</xdr:row>
      <xdr:rowOff>848591</xdr:rowOff>
    </xdr:from>
    <xdr:to>
      <xdr:col>9</xdr:col>
      <xdr:colOff>3113810</xdr:colOff>
      <xdr:row>18</xdr:row>
      <xdr:rowOff>1991591</xdr:rowOff>
    </xdr:to>
    <xdr:grpSp>
      <xdr:nvGrpSpPr>
        <xdr:cNvPr id="25" name="Agrupar 94"/>
        <xdr:cNvGrpSpPr/>
      </xdr:nvGrpSpPr>
      <xdr:grpSpPr>
        <a:xfrm>
          <a:off x="16175183" y="23171727"/>
          <a:ext cx="914400" cy="1143000"/>
          <a:chOff x="0" y="0"/>
          <a:chExt cx="914400" cy="1143000"/>
        </a:xfrm>
      </xdr:grpSpPr>
      <xdr:sp macro="" textlink="">
        <xdr:nvSpPr>
          <xdr:cNvPr id="26" name="Trapecio 25"/>
          <xdr:cNvSpPr/>
        </xdr:nvSpPr>
        <xdr:spPr>
          <a:xfrm>
            <a:off x="0" y="228600"/>
            <a:ext cx="914400" cy="914400"/>
          </a:xfrm>
          <a:prstGeom prst="trapezoid">
            <a:avLst/>
          </a:prstGeom>
        </xdr:spPr>
        <xdr:style>
          <a:lnRef idx="1">
            <a:schemeClr val="accent1"/>
          </a:lnRef>
          <a:fillRef idx="3">
            <a:schemeClr val="accent1"/>
          </a:fillRef>
          <a:effectRef idx="2">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es-CO"/>
          </a:p>
        </xdr:txBody>
      </xdr:sp>
      <xdr:sp macro="" textlink="">
        <xdr:nvSpPr>
          <xdr:cNvPr id="27" name="Rectángulo 26"/>
          <xdr:cNvSpPr/>
        </xdr:nvSpPr>
        <xdr:spPr>
          <a:xfrm>
            <a:off x="342900" y="0"/>
            <a:ext cx="228600" cy="228600"/>
          </a:xfrm>
          <a:prstGeom prst="rect">
            <a:avLst/>
          </a:prstGeom>
        </xdr:spPr>
        <xdr:style>
          <a:lnRef idx="1">
            <a:schemeClr val="accent1"/>
          </a:lnRef>
          <a:fillRef idx="3">
            <a:schemeClr val="accent1"/>
          </a:fillRef>
          <a:effectRef idx="2">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es-CO"/>
          </a:p>
        </xdr:txBody>
      </xdr:sp>
    </xdr:grpSp>
    <xdr:clientData/>
  </xdr:twoCellAnchor>
  <xdr:twoCellAnchor>
    <xdr:from>
      <xdr:col>9</xdr:col>
      <xdr:colOff>2372590</xdr:colOff>
      <xdr:row>19</xdr:row>
      <xdr:rowOff>727364</xdr:rowOff>
    </xdr:from>
    <xdr:to>
      <xdr:col>9</xdr:col>
      <xdr:colOff>3515590</xdr:colOff>
      <xdr:row>19</xdr:row>
      <xdr:rowOff>1721774</xdr:rowOff>
    </xdr:to>
    <xdr:grpSp>
      <xdr:nvGrpSpPr>
        <xdr:cNvPr id="28" name="Agrupar 97"/>
        <xdr:cNvGrpSpPr/>
      </xdr:nvGrpSpPr>
      <xdr:grpSpPr>
        <a:xfrm>
          <a:off x="16348363" y="25908000"/>
          <a:ext cx="1143000" cy="994410"/>
          <a:chOff x="0" y="0"/>
          <a:chExt cx="1143000" cy="994410"/>
        </a:xfrm>
      </xdr:grpSpPr>
      <xdr:sp macro="" textlink="">
        <xdr:nvSpPr>
          <xdr:cNvPr id="29" name="Rectángulo 28"/>
          <xdr:cNvSpPr/>
        </xdr:nvSpPr>
        <xdr:spPr>
          <a:xfrm>
            <a:off x="495300" y="0"/>
            <a:ext cx="228600" cy="228600"/>
          </a:xfrm>
          <a:prstGeom prst="rect">
            <a:avLst/>
          </a:prstGeom>
        </xdr:spPr>
        <xdr:style>
          <a:lnRef idx="1">
            <a:schemeClr val="accent1"/>
          </a:lnRef>
          <a:fillRef idx="3">
            <a:schemeClr val="accent1"/>
          </a:fillRef>
          <a:effectRef idx="2">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es-CO"/>
          </a:p>
        </xdr:txBody>
      </xdr:sp>
      <xdr:sp macro="" textlink="">
        <xdr:nvSpPr>
          <xdr:cNvPr id="30" name="Elipse 29"/>
          <xdr:cNvSpPr/>
        </xdr:nvSpPr>
        <xdr:spPr>
          <a:xfrm>
            <a:off x="0" y="194310"/>
            <a:ext cx="1143000" cy="800100"/>
          </a:xfrm>
          <a:prstGeom prst="ellipse">
            <a:avLst/>
          </a:prstGeom>
        </xdr:spPr>
        <xdr:style>
          <a:lnRef idx="1">
            <a:schemeClr val="accent1"/>
          </a:lnRef>
          <a:fillRef idx="3">
            <a:schemeClr val="accent1"/>
          </a:fillRef>
          <a:effectRef idx="2">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es-CO"/>
          </a:p>
        </xdr:txBody>
      </xdr:sp>
    </xdr:grpSp>
    <xdr:clientData/>
  </xdr:twoCellAnchor>
  <xdr:twoCellAnchor editAs="oneCell">
    <xdr:from>
      <xdr:col>9</xdr:col>
      <xdr:colOff>1039091</xdr:colOff>
      <xdr:row>20</xdr:row>
      <xdr:rowOff>1125681</xdr:rowOff>
    </xdr:from>
    <xdr:to>
      <xdr:col>9</xdr:col>
      <xdr:colOff>4214091</xdr:colOff>
      <xdr:row>20</xdr:row>
      <xdr:rowOff>1925781</xdr:rowOff>
    </xdr:to>
    <xdr:pic>
      <xdr:nvPicPr>
        <xdr:cNvPr id="31" name="Imagen 30"/>
        <xdr:cNvPicPr/>
      </xdr:nvPicPr>
      <xdr:blipFill>
        <a:blip xmlns:r="http://schemas.openxmlformats.org/officeDocument/2006/relationships" r:embed="rId8">
          <a:extLst>
            <a:ext uri="{28A0092B-C50C-407E-A947-70E740481C1C}">
              <a14:useLocalDpi xmlns:a14="http://schemas.microsoft.com/office/drawing/2010/main" val="0"/>
            </a:ext>
          </a:extLst>
        </a:blip>
        <a:srcRect/>
        <a:stretch>
          <a:fillRect/>
        </a:stretch>
      </xdr:blipFill>
      <xdr:spPr bwMode="auto">
        <a:xfrm>
          <a:off x="15014864" y="28955999"/>
          <a:ext cx="3175000" cy="800100"/>
        </a:xfrm>
        <a:prstGeom prst="rect">
          <a:avLst/>
        </a:prstGeom>
        <a:noFill/>
        <a:ln>
          <a:noFill/>
        </a:ln>
      </xdr:spPr>
    </xdr:pic>
    <xdr:clientData/>
  </xdr:twoCellAnchor>
  <xdr:twoCellAnchor editAs="oneCell">
    <xdr:from>
      <xdr:col>9</xdr:col>
      <xdr:colOff>1177636</xdr:colOff>
      <xdr:row>21</xdr:row>
      <xdr:rowOff>484909</xdr:rowOff>
    </xdr:from>
    <xdr:to>
      <xdr:col>9</xdr:col>
      <xdr:colOff>4606636</xdr:colOff>
      <xdr:row>21</xdr:row>
      <xdr:rowOff>1553614</xdr:rowOff>
    </xdr:to>
    <xdr:pic>
      <xdr:nvPicPr>
        <xdr:cNvPr id="32" name="Imagen 31"/>
        <xdr:cNvPicPr/>
      </xdr:nvPicPr>
      <xdr:blipFill>
        <a:blip xmlns:r="http://schemas.openxmlformats.org/officeDocument/2006/relationships" r:embed="rId9">
          <a:extLst>
            <a:ext uri="{28A0092B-C50C-407E-A947-70E740481C1C}">
              <a14:useLocalDpi xmlns:a14="http://schemas.microsoft.com/office/drawing/2010/main" val="0"/>
            </a:ext>
          </a:extLst>
        </a:blip>
        <a:srcRect/>
        <a:stretch>
          <a:fillRect/>
        </a:stretch>
      </xdr:blipFill>
      <xdr:spPr bwMode="auto">
        <a:xfrm>
          <a:off x="15153409" y="31501773"/>
          <a:ext cx="3429000" cy="1068705"/>
        </a:xfrm>
        <a:prstGeom prst="rect">
          <a:avLst/>
        </a:prstGeom>
        <a:noFill/>
        <a:ln>
          <a:noFill/>
        </a:ln>
      </xdr:spPr>
    </xdr:pic>
    <xdr:clientData/>
  </xdr:twoCellAnchor>
  <xdr:twoCellAnchor editAs="oneCell">
    <xdr:from>
      <xdr:col>9</xdr:col>
      <xdr:colOff>1645227</xdr:colOff>
      <xdr:row>22</xdr:row>
      <xdr:rowOff>415636</xdr:rowOff>
    </xdr:from>
    <xdr:to>
      <xdr:col>9</xdr:col>
      <xdr:colOff>5038667</xdr:colOff>
      <xdr:row>22</xdr:row>
      <xdr:rowOff>1436081</xdr:rowOff>
    </xdr:to>
    <xdr:pic>
      <xdr:nvPicPr>
        <xdr:cNvPr id="33" name="Imagen 32"/>
        <xdr:cNvPicPr/>
      </xdr:nvPicPr>
      <xdr:blipFill>
        <a:blip xmlns:r="http://schemas.openxmlformats.org/officeDocument/2006/relationships" r:embed="rId10">
          <a:extLst>
            <a:ext uri="{28A0092B-C50C-407E-A947-70E740481C1C}">
              <a14:useLocalDpi xmlns:a14="http://schemas.microsoft.com/office/drawing/2010/main" val="0"/>
            </a:ext>
          </a:extLst>
        </a:blip>
        <a:srcRect/>
        <a:stretch>
          <a:fillRect/>
        </a:stretch>
      </xdr:blipFill>
      <xdr:spPr bwMode="auto">
        <a:xfrm>
          <a:off x="15621000" y="33337500"/>
          <a:ext cx="3393440" cy="1020445"/>
        </a:xfrm>
        <a:prstGeom prst="rect">
          <a:avLst/>
        </a:prstGeom>
        <a:noFill/>
        <a:ln>
          <a:noFill/>
        </a:ln>
      </xdr:spPr>
    </xdr:pic>
    <xdr:clientData/>
  </xdr:twoCellAnchor>
</xdr:wsDr>
</file>

<file path=xl/drawings/drawing2.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2</xdr:col>
          <xdr:colOff>19050</xdr:colOff>
          <xdr:row>4</xdr:row>
          <xdr:rowOff>9525</xdr:rowOff>
        </xdr:from>
        <xdr:to>
          <xdr:col>2</xdr:col>
          <xdr:colOff>1038225</xdr:colOff>
          <xdr:row>4</xdr:row>
          <xdr:rowOff>238125</xdr:rowOff>
        </xdr:to>
        <xdr:sp macro="" textlink="">
          <xdr:nvSpPr>
            <xdr:cNvPr id="1026" name="Drop Down 2" hidden="1">
              <a:extLst>
                <a:ext uri="{63B3BB69-23CF-44E3-9099-C40C66FF867C}">
                  <a14:compatExt spid="_x0000_s1026"/>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xdr:col>
          <xdr:colOff>1047750</xdr:colOff>
          <xdr:row>4</xdr:row>
          <xdr:rowOff>9525</xdr:rowOff>
        </xdr:from>
        <xdr:to>
          <xdr:col>3</xdr:col>
          <xdr:colOff>866775</xdr:colOff>
          <xdr:row>4</xdr:row>
          <xdr:rowOff>238125</xdr:rowOff>
        </xdr:to>
        <xdr:sp macro="" textlink="">
          <xdr:nvSpPr>
            <xdr:cNvPr id="1028" name="Drop Down 4" hidden="1">
              <a:extLst>
                <a:ext uri="{63B3BB69-23CF-44E3-9099-C40C66FF867C}">
                  <a14:compatExt spid="_x0000_s1028"/>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4</xdr:col>
          <xdr:colOff>19050</xdr:colOff>
          <xdr:row>4</xdr:row>
          <xdr:rowOff>9525</xdr:rowOff>
        </xdr:from>
        <xdr:to>
          <xdr:col>5</xdr:col>
          <xdr:colOff>9525</xdr:colOff>
          <xdr:row>4</xdr:row>
          <xdr:rowOff>238125</xdr:rowOff>
        </xdr:to>
        <xdr:sp macro="" textlink="">
          <xdr:nvSpPr>
            <xdr:cNvPr id="1029" name="Drop Down 5" hidden="1">
              <a:extLst>
                <a:ext uri="{63B3BB69-23CF-44E3-9099-C40C66FF867C}">
                  <a14:compatExt spid="_x0000_s1029"/>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xdr:col>
          <xdr:colOff>0</xdr:colOff>
          <xdr:row>15</xdr:row>
          <xdr:rowOff>485775</xdr:rowOff>
        </xdr:from>
        <xdr:to>
          <xdr:col>2</xdr:col>
          <xdr:colOff>1019175</xdr:colOff>
          <xdr:row>15</xdr:row>
          <xdr:rowOff>714375</xdr:rowOff>
        </xdr:to>
        <xdr:sp macro="" textlink="">
          <xdr:nvSpPr>
            <xdr:cNvPr id="1030" name="Drop Down 6" hidden="1">
              <a:extLst>
                <a:ext uri="{63B3BB69-23CF-44E3-9099-C40C66FF867C}">
                  <a14:compatExt spid="_x0000_s1030"/>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xdr:col>
          <xdr:colOff>1019175</xdr:colOff>
          <xdr:row>15</xdr:row>
          <xdr:rowOff>485775</xdr:rowOff>
        </xdr:from>
        <xdr:to>
          <xdr:col>3</xdr:col>
          <xdr:colOff>828675</xdr:colOff>
          <xdr:row>15</xdr:row>
          <xdr:rowOff>714375</xdr:rowOff>
        </xdr:to>
        <xdr:sp macro="" textlink="">
          <xdr:nvSpPr>
            <xdr:cNvPr id="1031" name="Drop Down 7" hidden="1">
              <a:extLst>
                <a:ext uri="{63B3BB69-23CF-44E3-9099-C40C66FF867C}">
                  <a14:compatExt spid="_x0000_s1031"/>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4</xdr:col>
          <xdr:colOff>9525</xdr:colOff>
          <xdr:row>15</xdr:row>
          <xdr:rowOff>485775</xdr:rowOff>
        </xdr:from>
        <xdr:to>
          <xdr:col>4</xdr:col>
          <xdr:colOff>838200</xdr:colOff>
          <xdr:row>15</xdr:row>
          <xdr:rowOff>714375</xdr:rowOff>
        </xdr:to>
        <xdr:sp macro="" textlink="">
          <xdr:nvSpPr>
            <xdr:cNvPr id="1032" name="Drop Down 8" hidden="1">
              <a:extLst>
                <a:ext uri="{63B3BB69-23CF-44E3-9099-C40C66FF867C}">
                  <a14:compatExt spid="_x0000_s1032"/>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15</xdr:row>
          <xdr:rowOff>485775</xdr:rowOff>
        </xdr:from>
        <xdr:to>
          <xdr:col>5</xdr:col>
          <xdr:colOff>838200</xdr:colOff>
          <xdr:row>15</xdr:row>
          <xdr:rowOff>714375</xdr:rowOff>
        </xdr:to>
        <xdr:sp macro="" textlink="">
          <xdr:nvSpPr>
            <xdr:cNvPr id="1035" name="Drop Down 11" hidden="1">
              <a:extLst>
                <a:ext uri="{63B3BB69-23CF-44E3-9099-C40C66FF867C}">
                  <a14:compatExt spid="_x0000_s1035"/>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tint val="100000"/>
                <a:shade val="100000"/>
                <a:satMod val="130000"/>
              </a:schemeClr>
            </a:gs>
            <a:gs pos="100000">
              <a:schemeClr val="phClr">
                <a:tint val="50000"/>
                <a:shade val="100000"/>
                <a:satMod val="350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spDef>
      <a:spPr/>
      <a:bodyPr/>
      <a:lstStyle/>
      <a:style>
        <a:lnRef idx="1">
          <a:schemeClr val="accent1"/>
        </a:lnRef>
        <a:fillRef idx="3">
          <a:schemeClr val="accent1"/>
        </a:fillRef>
        <a:effectRef idx="2">
          <a:schemeClr val="accent1"/>
        </a:effectRef>
        <a:fontRef idx="minor">
          <a:schemeClr val="lt1"/>
        </a:fontRef>
      </a:style>
    </a:spDef>
    <a:lnDef>
      <a:spPr/>
      <a:bodyPr/>
      <a:lstStyle/>
      <a:style>
        <a:lnRef idx="2">
          <a:schemeClr val="accent1"/>
        </a:lnRef>
        <a:fillRef idx="0">
          <a:schemeClr val="accent1"/>
        </a:fillRef>
        <a:effectRef idx="1">
          <a:schemeClr val="accent1"/>
        </a:effectRef>
        <a:fontRef idx="minor">
          <a:schemeClr val="tx1"/>
        </a:fontRef>
      </a:style>
    </a:lnDef>
  </a:objectDefaults>
  <a:extraClrSchemeLst/>
</a:theme>
</file>

<file path=xl/worksheets/_rels/sheet1.xml.rels><?xml version="1.0" encoding="UTF-8" standalone="yes"?>
<Relationships xmlns="http://schemas.openxmlformats.org/package/2006/relationships"><Relationship Id="rId3" Type="http://schemas.openxmlformats.org/officeDocument/2006/relationships/vmlDrawing" Target="../drawings/vmlDrawing1.vml"/><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2.xml.rels><?xml version="1.0" encoding="UTF-8" standalone="yes"?>
<Relationships xmlns="http://schemas.openxmlformats.org/package/2006/relationships"><Relationship Id="rId8" Type="http://schemas.openxmlformats.org/officeDocument/2006/relationships/ctrlProp" Target="../ctrlProps/ctrlProp5.xml"/><Relationship Id="rId3" Type="http://schemas.openxmlformats.org/officeDocument/2006/relationships/vmlDrawing" Target="../drawings/vmlDrawing2.vml"/><Relationship Id="rId7" Type="http://schemas.openxmlformats.org/officeDocument/2006/relationships/ctrlProp" Target="../ctrlProps/ctrlProp4.xml"/><Relationship Id="rId2" Type="http://schemas.openxmlformats.org/officeDocument/2006/relationships/drawing" Target="../drawings/drawing2.xml"/><Relationship Id="rId1" Type="http://schemas.openxmlformats.org/officeDocument/2006/relationships/printerSettings" Target="../printerSettings/printerSettings2.bin"/><Relationship Id="rId6" Type="http://schemas.openxmlformats.org/officeDocument/2006/relationships/ctrlProp" Target="../ctrlProps/ctrlProp3.xml"/><Relationship Id="rId5" Type="http://schemas.openxmlformats.org/officeDocument/2006/relationships/ctrlProp" Target="../ctrlProps/ctrlProp2.xml"/><Relationship Id="rId10" Type="http://schemas.openxmlformats.org/officeDocument/2006/relationships/ctrlProp" Target="../ctrlProps/ctrlProp7.xml"/><Relationship Id="rId4" Type="http://schemas.openxmlformats.org/officeDocument/2006/relationships/ctrlProp" Target="../ctrlProps/ctrlProp1.xml"/><Relationship Id="rId9" Type="http://schemas.openxmlformats.org/officeDocument/2006/relationships/ctrlProp" Target="../ctrlProps/ctrlProp6.xml"/></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sheetPr codeName="Hoja1"/>
  <dimension ref="A1:P67"/>
  <sheetViews>
    <sheetView showGridLines="0" tabSelected="1" zoomScale="55" zoomScaleNormal="55" zoomScalePageLayoutView="140" workbookViewId="0">
      <pane ySplit="9" topLeftCell="A22" activePane="bottomLeft" state="frozen"/>
      <selection pane="bottomLeft" activeCell="J23" sqref="J23"/>
    </sheetView>
  </sheetViews>
  <sheetFormatPr baseColWidth="10" defaultColWidth="10.875" defaultRowHeight="13.5" x14ac:dyDescent="0.25"/>
  <cols>
    <col min="1" max="1" width="11.75" style="2" customWidth="1"/>
    <col min="2" max="2" width="21" style="2" customWidth="1"/>
    <col min="3" max="3" width="21.25" style="2" customWidth="1"/>
    <col min="4" max="4" width="18.5" style="2" customWidth="1"/>
    <col min="5" max="5" width="13.125" style="2" customWidth="1"/>
    <col min="6" max="6" width="28.25" style="2" customWidth="1"/>
    <col min="7" max="7" width="20.5" style="2" customWidth="1"/>
    <col min="8" max="8" width="28.625" style="2" customWidth="1"/>
    <col min="9" max="9" width="20.5" style="2" customWidth="1"/>
    <col min="10" max="10" width="80.375" style="17" customWidth="1"/>
    <col min="11" max="11" width="27.25" style="17" customWidth="1"/>
    <col min="12" max="12" width="20.375" style="2" customWidth="1"/>
    <col min="13" max="13" width="14.5" style="2" customWidth="1"/>
    <col min="14" max="16384" width="10.875" style="2"/>
  </cols>
  <sheetData>
    <row r="1" spans="1:16" ht="16.5" thickBot="1" x14ac:dyDescent="0.3">
      <c r="A1" s="1"/>
      <c r="B1" s="1"/>
      <c r="C1" s="1"/>
      <c r="D1" s="1"/>
      <c r="F1" s="1"/>
      <c r="G1" s="1"/>
      <c r="H1" s="42"/>
      <c r="I1" s="42"/>
      <c r="J1" s="16"/>
      <c r="K1" s="16"/>
    </row>
    <row r="2" spans="1:16" ht="15.75" x14ac:dyDescent="0.25">
      <c r="A2" s="1"/>
      <c r="B2" s="3" t="s">
        <v>129</v>
      </c>
      <c r="C2" s="77" t="s">
        <v>21</v>
      </c>
      <c r="D2" s="78"/>
      <c r="F2" s="70" t="s">
        <v>0</v>
      </c>
      <c r="G2" s="71"/>
      <c r="H2" s="42"/>
      <c r="I2" s="42"/>
      <c r="J2" s="16"/>
    </row>
    <row r="3" spans="1:16" ht="15.75" x14ac:dyDescent="0.25">
      <c r="A3" s="1"/>
      <c r="B3" s="4" t="s">
        <v>8</v>
      </c>
      <c r="C3" s="79">
        <v>11</v>
      </c>
      <c r="D3" s="80"/>
      <c r="F3" s="72"/>
      <c r="G3" s="73"/>
      <c r="H3" s="42"/>
      <c r="I3" s="42"/>
      <c r="J3" s="16"/>
    </row>
    <row r="4" spans="1:16" ht="16.5" x14ac:dyDescent="0.3">
      <c r="A4" s="1"/>
      <c r="B4" s="4" t="s">
        <v>54</v>
      </c>
      <c r="C4" s="79" t="s">
        <v>177</v>
      </c>
      <c r="D4" s="80"/>
      <c r="E4" s="5"/>
      <c r="F4" s="41" t="s">
        <v>55</v>
      </c>
      <c r="G4" s="40" t="s">
        <v>56</v>
      </c>
      <c r="H4" s="42"/>
      <c r="I4" s="42"/>
      <c r="J4" s="16"/>
      <c r="K4" s="16"/>
    </row>
    <row r="5" spans="1:16" ht="16.5" thickBot="1" x14ac:dyDescent="0.3">
      <c r="A5" s="1"/>
      <c r="B5" s="6" t="s">
        <v>1</v>
      </c>
      <c r="C5" s="81" t="s">
        <v>148</v>
      </c>
      <c r="D5" s="82"/>
      <c r="E5" s="5"/>
      <c r="F5" s="39" t="str">
        <f>IF(G4="Recurso","Motor del recurso","")</f>
        <v>Motor del recurso</v>
      </c>
      <c r="G5" s="39" t="s">
        <v>158</v>
      </c>
      <c r="H5" s="42"/>
      <c r="I5" s="63"/>
      <c r="J5" s="16"/>
      <c r="K5" s="16"/>
    </row>
    <row r="6" spans="1:16" ht="16.5" thickBot="1" x14ac:dyDescent="0.3">
      <c r="A6" s="1"/>
      <c r="B6" s="1"/>
      <c r="C6" s="1"/>
      <c r="D6" s="1"/>
      <c r="E6" s="7"/>
      <c r="F6" s="1"/>
      <c r="G6" s="1"/>
      <c r="H6" s="42"/>
      <c r="I6" s="42"/>
      <c r="J6" s="16"/>
      <c r="K6" s="16"/>
    </row>
    <row r="7" spans="1:16" ht="15" customHeight="1" x14ac:dyDescent="0.25">
      <c r="A7" s="1"/>
      <c r="B7" s="26" t="s">
        <v>40</v>
      </c>
      <c r="C7" s="8" t="s">
        <v>159</v>
      </c>
      <c r="D7" s="25" t="s">
        <v>39</v>
      </c>
      <c r="F7" s="1"/>
      <c r="G7" s="1"/>
      <c r="H7" s="1"/>
      <c r="I7" s="1"/>
      <c r="J7" s="16"/>
      <c r="K7" s="16"/>
    </row>
    <row r="8" spans="1:16" s="9" customFormat="1" ht="16.5" thickBot="1" x14ac:dyDescent="0.3">
      <c r="A8" s="10"/>
      <c r="B8" s="10"/>
      <c r="C8" s="10"/>
      <c r="D8" s="11"/>
      <c r="E8" s="11"/>
      <c r="F8" s="74" t="s">
        <v>62</v>
      </c>
      <c r="G8" s="75"/>
      <c r="H8" s="75"/>
      <c r="I8" s="76"/>
      <c r="J8" s="18"/>
      <c r="K8" s="12"/>
      <c r="L8" s="2"/>
      <c r="M8" s="2"/>
      <c r="N8" s="2"/>
      <c r="O8" s="2"/>
      <c r="P8" s="2"/>
    </row>
    <row r="9" spans="1:16" ht="26.25" thickBot="1" x14ac:dyDescent="0.3">
      <c r="A9" s="23" t="s">
        <v>2</v>
      </c>
      <c r="B9" s="20" t="s">
        <v>9</v>
      </c>
      <c r="C9" s="19" t="s">
        <v>3</v>
      </c>
      <c r="D9" s="19" t="s">
        <v>4</v>
      </c>
      <c r="E9" s="19" t="s">
        <v>5</v>
      </c>
      <c r="F9" s="62" t="s">
        <v>61</v>
      </c>
      <c r="G9" s="62" t="s">
        <v>59</v>
      </c>
      <c r="H9" s="62" t="s">
        <v>60</v>
      </c>
      <c r="I9" s="62" t="s">
        <v>121</v>
      </c>
      <c r="J9" s="69" t="s">
        <v>6</v>
      </c>
      <c r="K9" s="21" t="s">
        <v>7</v>
      </c>
    </row>
    <row r="10" spans="1:16" s="12" customFormat="1" ht="147.75" customHeight="1" x14ac:dyDescent="0.25">
      <c r="A10" s="13" t="s">
        <v>142</v>
      </c>
      <c r="B10" s="68" t="s">
        <v>157</v>
      </c>
      <c r="C10" s="22" t="str">
        <f>IF(OR(B10&lt;&gt;"",J10&lt;&gt;""),IF($G$4="Recurso",CONCATENATE($G$4," ",$G$5),$G$4),"")</f>
        <v>Recurso F6</v>
      </c>
      <c r="D10" s="14" t="s">
        <v>145</v>
      </c>
      <c r="E10" s="14" t="s">
        <v>146</v>
      </c>
      <c r="F10" s="14" t="str">
        <f t="shared" ref="F10" si="0">IF(OR(B10&lt;&gt;"",J10&lt;&gt;""),CONCATENATE($C$7,"_",$A10,IF($G$4="Cuaderno de Estudio","_small",CONCATENATE(IF(I10="","","n"),IF(LEFT($G$5,1)="F",".jpg",".png")))),"")</f>
        <v>MA_11_01_REC110_IMG01.jpg</v>
      </c>
      <c r="G10" s="14" t="str">
        <f>IF(F10&lt;&gt;"",IF($G$4="Recurso",IF(LEFT($G$5,1)="M",VLOOKUP($G$5,'Definición técnica de imagenes'!$A$3:$G$17,5,FALSE),IF($G$5="F1",'Definición técnica de imagenes'!$E$15,'Definición técnica de imagenes'!$F$13)),'Definición técnica de imagenes'!$E$16),"")</f>
        <v>800 x 460 px</v>
      </c>
      <c r="H10" s="14" t="str">
        <f>IF(AND(I10&lt;&gt;"",I10&lt;&gt;0),IF(OR(B10&lt;&gt;"",J10&lt;&gt;""),CONCATENATE($C$7,"_",$A10,IF($G$4="Cuaderno de Estudio","_zoom",CONCATENATE("a",IF(LEFT($G$5,1)="F",".jpg",".png")))),""),"")</f>
        <v/>
      </c>
      <c r="I10" s="14" t="str">
        <f>IF(OR(B10&lt;&gt;"",J10&lt;&gt;""),IF($G$4="Recurso",IF(LEFT($G$5,1)="M",IF(VLOOKUP($G$5,'Definición técnica de imagenes'!$A$3:$G$17,6,FALSE)=0,"",VLOOKUP($G$5,'Definición técnica de imagenes'!$A$3:$G$17,6,FALSE)),IF($G$5="F1","","")),'Definición técnica de imagenes'!$F$16),"")</f>
        <v/>
      </c>
      <c r="J10" s="67" t="s">
        <v>160</v>
      </c>
      <c r="K10" s="66" t="s">
        <v>161</v>
      </c>
    </row>
    <row r="11" spans="1:16" s="12" customFormat="1" ht="294" customHeight="1" x14ac:dyDescent="0.25">
      <c r="A11" s="13" t="s">
        <v>147</v>
      </c>
      <c r="B11" s="68" t="s">
        <v>157</v>
      </c>
      <c r="C11" s="22" t="str">
        <f>IF(OR(B11&lt;&gt;"",K11&lt;&gt;""),IF($G$4="Recurso",CONCATENATE($G$4," ",$G$5),$G$4),"")</f>
        <v>Recurso F6</v>
      </c>
      <c r="D11" s="14" t="s">
        <v>145</v>
      </c>
      <c r="E11" s="14" t="s">
        <v>146</v>
      </c>
      <c r="F11" s="14" t="str">
        <f>IF(OR(B11&lt;&gt;"",K11&lt;&gt;""),CONCATENATE($C$7,"_",$A11,IF($G$4="Cuaderno de Estudio","_small",CONCATENATE(IF(I11="","","n"),IF(LEFT($G$5,1)="F",".jpg",".png")))),"")</f>
        <v>MA_11_01_REC110_IMG02.jpg</v>
      </c>
      <c r="G11" s="14" t="str">
        <f>IF(F11&lt;&gt;"",IF($G$4="Recurso",IF(LEFT($G$5,1)="M",VLOOKUP($G$5,'Definición técnica de imagenes'!$A$3:$G$17,5,FALSE),IF($G$5="F1",'Definición técnica de imagenes'!$E$15,'Definición técnica de imagenes'!$F$13)),'Definición técnica de imagenes'!$E$16),"")</f>
        <v>800 x 460 px</v>
      </c>
      <c r="H11" s="14"/>
      <c r="I11" s="14"/>
      <c r="J11" s="67"/>
      <c r="K11" s="67" t="s">
        <v>162</v>
      </c>
    </row>
    <row r="12" spans="1:16" s="12" customFormat="1" ht="147.75" customHeight="1" x14ac:dyDescent="0.25">
      <c r="A12" s="13" t="s">
        <v>149</v>
      </c>
      <c r="B12" s="68" t="s">
        <v>157</v>
      </c>
      <c r="C12" s="22" t="str">
        <f>IF(OR(B12&lt;&gt;"",J12&lt;&gt;""),IF($G$4="Recurso",CONCATENATE($G$4," ",$G$5),$G$4),"")</f>
        <v>Recurso F6</v>
      </c>
      <c r="D12" s="14" t="s">
        <v>145</v>
      </c>
      <c r="E12" s="14" t="s">
        <v>146</v>
      </c>
      <c r="F12" s="14" t="str">
        <f t="shared" ref="F12" si="1">IF(OR(B12&lt;&gt;"",J12&lt;&gt;""),CONCATENATE($C$7,"_",$A12,IF($G$4="Cuaderno de Estudio","_small",CONCATENATE(IF(I12="","","n"),IF(LEFT($G$5,1)="F",".jpg",".png")))),"")</f>
        <v>MA_11_01_REC110_IMG03.jpg</v>
      </c>
      <c r="G12" s="14" t="str">
        <f>IF(F12&lt;&gt;"",IF($G$4="Recurso",IF(LEFT($G$5,1)="M",VLOOKUP($G$5,'Definición técnica de imagenes'!$A$3:$G$17,5,FALSE),IF($G$5="F1",'Definición técnica de imagenes'!$E$15,'Definición técnica de imagenes'!$F$13)),'Definición técnica de imagenes'!$E$16),"")</f>
        <v>800 x 460 px</v>
      </c>
      <c r="H12" s="14"/>
      <c r="I12" s="14"/>
      <c r="J12" s="67"/>
      <c r="K12" s="67" t="s">
        <v>162</v>
      </c>
    </row>
    <row r="13" spans="1:16" s="12" customFormat="1" ht="133.5" customHeight="1" x14ac:dyDescent="0.25">
      <c r="A13" s="13" t="s">
        <v>150</v>
      </c>
      <c r="B13" s="68" t="s">
        <v>157</v>
      </c>
      <c r="C13" s="22" t="str">
        <f t="shared" ref="C13" si="2">IF(OR(B13&lt;&gt;"",J13&lt;&gt;""),IF($G$4="Recurso",CONCATENATE($G$4," ",$G$5),$G$4),"")</f>
        <v>Recurso F6</v>
      </c>
      <c r="D13" s="14" t="s">
        <v>145</v>
      </c>
      <c r="E13" s="14" t="s">
        <v>146</v>
      </c>
      <c r="F13" s="14" t="str">
        <f t="shared" ref="F13" si="3">IF(OR(B13&lt;&gt;"",J13&lt;&gt;""),CONCATENATE($C$7,"_",$A13,IF($G$4="Cuaderno de Estudio","_small",CONCATENATE(IF(I13="","","n"),IF(LEFT($G$5,1)="F",".jpg",".png")))),"")</f>
        <v>MA_11_01_REC110_IMG04.jpg</v>
      </c>
      <c r="G13" s="14" t="str">
        <f>IF(F13&lt;&gt;"",IF($G$4="Recurso",IF(LEFT($G$5,1)="M",VLOOKUP($G$5,'Definición técnica de imagenes'!$A$3:$G$17,5,FALSE),IF($G$5="F1",'Definición técnica de imagenes'!$E$15,'Definición técnica de imagenes'!$F$13)),'Definición técnica de imagenes'!$E$16),"")</f>
        <v>800 x 460 px</v>
      </c>
      <c r="H13" s="14" t="str">
        <f t="shared" ref="H13:H16" si="4">IF(AND(I13&lt;&gt;"",I13&lt;&gt;0),IF(OR(B13&lt;&gt;"",J13&lt;&gt;""),CONCATENATE($C$7,"_",$A13,IF($G$4="Cuaderno de Estudio","_zoom",CONCATENATE("a",IF(LEFT($G$5,1)="F",".jpg",".png")))),""),"")</f>
        <v/>
      </c>
      <c r="I13" s="14" t="str">
        <f>IF(OR(B13&lt;&gt;"",J13&lt;&gt;""),IF($G$4="Recurso",IF(LEFT($G$5,1)="M",IF(VLOOKUP($G$5,'Definición técnica de imagenes'!$A$3:$G$17,6,FALSE)=0,"",VLOOKUP($G$5,'Definición técnica de imagenes'!$A$3:$G$17,6,FALSE)),IF($G$5="F1","","")),'Definición técnica de imagenes'!$F$16),"")</f>
        <v/>
      </c>
      <c r="J13" s="66"/>
      <c r="K13" s="67" t="s">
        <v>162</v>
      </c>
    </row>
    <row r="14" spans="1:16" s="12" customFormat="1" ht="218.25" customHeight="1" x14ac:dyDescent="0.25">
      <c r="A14" s="13" t="s">
        <v>151</v>
      </c>
      <c r="B14" s="68" t="s">
        <v>157</v>
      </c>
      <c r="C14" s="22" t="str">
        <f t="shared" ref="C14:C18" si="5">IF(OR(B14&lt;&gt;"",J14&lt;&gt;""),IF($G$4="Recurso",CONCATENATE($G$4," ",$G$5),$G$4),"")</f>
        <v>Recurso F6</v>
      </c>
      <c r="D14" s="14" t="s">
        <v>145</v>
      </c>
      <c r="E14" s="14" t="s">
        <v>146</v>
      </c>
      <c r="F14" s="14" t="str">
        <f t="shared" ref="F14:F18" si="6">IF(OR(B14&lt;&gt;"",J14&lt;&gt;""),CONCATENATE($C$7,"_",$A14,IF($G$4="Cuaderno de Estudio","_small",CONCATENATE(IF(I14="","","n"),IF(LEFT($G$5,1)="F",".jpg",".png")))),"")</f>
        <v>MA_11_01_REC110_IMG05.jpg</v>
      </c>
      <c r="G14" s="14" t="str">
        <f>IF(F14&lt;&gt;"",IF($G$4="Recurso",IF(LEFT($G$5,1)="M",VLOOKUP($G$5,'Definición técnica de imagenes'!$A$3:$G$17,5,FALSE),IF($G$5="F1",'Definición técnica de imagenes'!$E$15,'Definición técnica de imagenes'!$F$13)),'Definición técnica de imagenes'!$E$16),"")</f>
        <v>800 x 460 px</v>
      </c>
      <c r="H14" s="14" t="str">
        <f t="shared" si="4"/>
        <v/>
      </c>
      <c r="I14" s="14" t="str">
        <f>IF(OR(B14&lt;&gt;"",J14&lt;&gt;""),IF($G$4="Recurso",IF(LEFT($G$5,1)="M",IF(VLOOKUP($G$5,'Definición técnica de imagenes'!$A$3:$G$17,6,FALSE)=0,"",VLOOKUP($G$5,'Definición técnica de imagenes'!$A$3:$G$17,6,FALSE)),IF($G$5="F1","","")),'Definición técnica de imagenes'!$F$16),"")</f>
        <v/>
      </c>
      <c r="J14" s="14"/>
      <c r="K14" s="15" t="s">
        <v>163</v>
      </c>
    </row>
    <row r="15" spans="1:16" s="12" customFormat="1" ht="180.75" customHeight="1" x14ac:dyDescent="0.25">
      <c r="A15" s="13" t="s">
        <v>152</v>
      </c>
      <c r="B15" s="68" t="s">
        <v>157</v>
      </c>
      <c r="C15" s="22" t="str">
        <f t="shared" si="5"/>
        <v>Recurso F6</v>
      </c>
      <c r="D15" s="14" t="s">
        <v>145</v>
      </c>
      <c r="E15" s="14" t="s">
        <v>146</v>
      </c>
      <c r="F15" s="14" t="str">
        <f t="shared" si="6"/>
        <v>MA_11_01_REC110_IMG06.jpg</v>
      </c>
      <c r="G15" s="14" t="str">
        <f>IF(F15&lt;&gt;"",IF($G$4="Recurso",IF(LEFT($G$5,1)="M",VLOOKUP($G$5,'Definición técnica de imagenes'!$A$3:$G$17,5,FALSE),IF($G$5="F1",'Definición técnica de imagenes'!$E$15,'Definición técnica de imagenes'!$F$13)),'Definición técnica de imagenes'!$E$16),"")</f>
        <v>800 x 460 px</v>
      </c>
      <c r="H15" s="14" t="str">
        <f t="shared" si="4"/>
        <v/>
      </c>
      <c r="I15" s="14" t="str">
        <f>IF(OR(B15&lt;&gt;"",J15&lt;&gt;""),IF($G$4="Recurso",IF(LEFT($G$5,1)="M",IF(VLOOKUP($G$5,'Definición técnica de imagenes'!$A$3:$G$17,6,FALSE)=0,"",VLOOKUP($G$5,'Definición técnica de imagenes'!$A$3:$G$17,6,FALSE)),IF($G$5="F1","","")),'Definición técnica de imagenes'!$F$16),"")</f>
        <v/>
      </c>
      <c r="J15" s="14"/>
      <c r="K15" s="15" t="s">
        <v>164</v>
      </c>
    </row>
    <row r="16" spans="1:16" s="12" customFormat="1" ht="156" customHeight="1" x14ac:dyDescent="0.25">
      <c r="A16" s="13" t="s">
        <v>153</v>
      </c>
      <c r="B16" s="68" t="s">
        <v>157</v>
      </c>
      <c r="C16" s="22" t="str">
        <f t="shared" si="5"/>
        <v>Recurso F6</v>
      </c>
      <c r="D16" s="14" t="s">
        <v>145</v>
      </c>
      <c r="E16" s="14" t="s">
        <v>146</v>
      </c>
      <c r="F16" s="14" t="str">
        <f t="shared" si="6"/>
        <v>MA_11_01_REC110_IMG07.jpg</v>
      </c>
      <c r="G16" s="14" t="str">
        <f>IF(F16&lt;&gt;"",IF($G$4="Recurso",IF(LEFT($G$5,1)="M",VLOOKUP($G$5,'Definición técnica de imagenes'!$A$3:$G$17,5,FALSE),IF($G$5="F1",'Definición técnica de imagenes'!$E$15,'Definición técnica de imagenes'!$F$13)),'Definición técnica de imagenes'!$E$16),"")</f>
        <v>800 x 460 px</v>
      </c>
      <c r="H16" s="14" t="str">
        <f t="shared" si="4"/>
        <v/>
      </c>
      <c r="I16" s="14" t="str">
        <f>IF(OR(B16&lt;&gt;"",J16&lt;&gt;""),IF($G$4="Recurso",IF(LEFT($G$5,1)="M",IF(VLOOKUP($G$5,'Definición técnica de imagenes'!$A$3:$G$17,6,FALSE)=0,"",VLOOKUP($G$5,'Definición técnica de imagenes'!$A$3:$G$17,6,FALSE)),IF($G$5="F1","","")),'Definición técnica de imagenes'!$F$16),"")</f>
        <v/>
      </c>
      <c r="J16" s="14"/>
      <c r="K16" s="15" t="s">
        <v>165</v>
      </c>
    </row>
    <row r="17" spans="1:11" s="12" customFormat="1" ht="184.5" customHeight="1" x14ac:dyDescent="0.25">
      <c r="A17" s="13" t="s">
        <v>154</v>
      </c>
      <c r="B17" s="68" t="s">
        <v>157</v>
      </c>
      <c r="C17" s="22" t="str">
        <f t="shared" si="5"/>
        <v>Recurso F6</v>
      </c>
      <c r="D17" s="14" t="s">
        <v>145</v>
      </c>
      <c r="E17" s="14" t="s">
        <v>146</v>
      </c>
      <c r="F17" s="14" t="str">
        <f t="shared" si="6"/>
        <v>MA_11_01_REC110_IMG08.jpg</v>
      </c>
      <c r="G17" s="14" t="str">
        <f>IF(F17&lt;&gt;"",IF($G$4="Recurso",IF(LEFT($G$5,1)="M",VLOOKUP($G$5,'Definición técnica de imagenes'!$A$3:$G$17,5,FALSE),IF($G$5="F1",'Definición técnica de imagenes'!$E$15,'Definición técnica de imagenes'!$F$13)),'Definición técnica de imagenes'!$E$16),"")</f>
        <v>800 x 460 px</v>
      </c>
      <c r="H17" s="14" t="str">
        <f t="shared" ref="H17:H48" si="7">IF(AND(I17&lt;&gt;"",I17&lt;&gt;0),IF(OR(B17&lt;&gt;"",J17&lt;&gt;""),CONCATENATE($C$7,"_",$A17,IF($G$4="Cuaderno de Estudio","_zoom",CONCATENATE("a",IF(LEFT($G$5,1)="F",".jpg",".png")))),""),"")</f>
        <v/>
      </c>
      <c r="I17" s="14" t="str">
        <f>IF(OR(B17&lt;&gt;"",J17&lt;&gt;""),IF($G$4="Recurso",IF(LEFT($G$5,1)="M",IF(VLOOKUP($G$5,'Definición técnica de imagenes'!$A$3:$G$17,6,FALSE)=0,"",VLOOKUP($G$5,'Definición técnica de imagenes'!$A$3:$G$17,6,FALSE)),IF($G$5="F1","","")),'Definición técnica de imagenes'!$F$16),"")</f>
        <v/>
      </c>
      <c r="J17" s="14" t="s">
        <v>166</v>
      </c>
      <c r="K17" s="66" t="s">
        <v>161</v>
      </c>
    </row>
    <row r="18" spans="1:11" s="12" customFormat="1" ht="140.25" customHeight="1" x14ac:dyDescent="0.25">
      <c r="A18" s="13" t="s">
        <v>155</v>
      </c>
      <c r="B18" s="68" t="s">
        <v>157</v>
      </c>
      <c r="C18" s="22" t="str">
        <f t="shared" si="5"/>
        <v>Recurso F6</v>
      </c>
      <c r="D18" s="14" t="s">
        <v>145</v>
      </c>
      <c r="E18" s="14" t="s">
        <v>146</v>
      </c>
      <c r="F18" s="14" t="str">
        <f t="shared" si="6"/>
        <v>MA_11_01_REC110_IMG09.jpg</v>
      </c>
      <c r="G18" s="14" t="str">
        <f>IF(F18&lt;&gt;"",IF($G$4="Recurso",IF(LEFT($G$5,1)="M",VLOOKUP($G$5,'Definición técnica de imagenes'!$A$3:$G$17,5,FALSE),IF($G$5="F1",'Definición técnica de imagenes'!$E$15,'Definición técnica de imagenes'!$F$13)),'Definición técnica de imagenes'!$E$16),"")</f>
        <v>800 x 460 px</v>
      </c>
      <c r="H18" s="14" t="str">
        <f t="shared" si="7"/>
        <v/>
      </c>
      <c r="I18" s="14" t="str">
        <f>IF(OR(B18&lt;&gt;"",J18&lt;&gt;""),IF($G$4="Recurso",IF(LEFT($G$5,1)="M",IF(VLOOKUP($G$5,'Definición técnica de imagenes'!$A$3:$G$17,6,FALSE)=0,"",VLOOKUP($G$5,'Definición técnica de imagenes'!$A$3:$G$17,6,FALSE)),IF($G$5="F1","","")),'Definición técnica de imagenes'!$F$16),"")</f>
        <v/>
      </c>
      <c r="J18" s="14"/>
      <c r="K18" s="15" t="s">
        <v>167</v>
      </c>
    </row>
    <row r="19" spans="1:11" s="12" customFormat="1" ht="225" customHeight="1" x14ac:dyDescent="0.25">
      <c r="A19" s="13" t="s">
        <v>156</v>
      </c>
      <c r="B19" s="68" t="s">
        <v>157</v>
      </c>
      <c r="C19" s="22" t="str">
        <f t="shared" ref="C19" si="8">IF(OR(B19&lt;&gt;"",J19&lt;&gt;""),IF($G$4="Recurso",CONCATENATE($G$4," ",$G$5),$G$4),"")</f>
        <v>Recurso F6</v>
      </c>
      <c r="D19" s="14" t="s">
        <v>145</v>
      </c>
      <c r="E19" s="14" t="s">
        <v>146</v>
      </c>
      <c r="F19" s="14" t="str">
        <f t="shared" ref="F19" si="9">IF(OR(B19&lt;&gt;"",J19&lt;&gt;""),CONCATENATE($C$7,"_",$A19,IF($G$4="Cuaderno de Estudio","_small",CONCATENATE(IF(I19="","","n"),IF(LEFT($G$5,1)="F",".jpg",".png")))),"")</f>
        <v>MA_11_01_REC110_IMG10.jpg</v>
      </c>
      <c r="G19" s="14" t="str">
        <f>IF(F19&lt;&gt;"",IF($G$4="Recurso",IF(LEFT($G$5,1)="M",VLOOKUP($G$5,'Definición técnica de imagenes'!$A$3:$G$17,5,FALSE),IF($G$5="F1",'Definición técnica de imagenes'!$E$15,'Definición técnica de imagenes'!$F$13)),'Definición técnica de imagenes'!$E$16),"")</f>
        <v>800 x 460 px</v>
      </c>
      <c r="H19" s="14" t="str">
        <f t="shared" si="7"/>
        <v/>
      </c>
      <c r="I19" s="14" t="str">
        <f>IF(OR(B19&lt;&gt;"",J19&lt;&gt;""),IF($G$4="Recurso",IF(LEFT($G$5,1)="M",IF(VLOOKUP($G$5,'Definición técnica de imagenes'!$A$3:$G$17,6,FALSE)=0,"",VLOOKUP($G$5,'Definición técnica de imagenes'!$A$3:$G$17,6,FALSE)),IF($G$5="F1","","")),'Definición técnica de imagenes'!$F$16),"")</f>
        <v/>
      </c>
      <c r="J19" s="14"/>
      <c r="K19" s="15" t="s">
        <v>168</v>
      </c>
    </row>
    <row r="20" spans="1:11" s="12" customFormat="1" ht="208.5" customHeight="1" x14ac:dyDescent="0.25">
      <c r="A20" s="13" t="s">
        <v>173</v>
      </c>
      <c r="B20" s="68" t="s">
        <v>157</v>
      </c>
      <c r="C20" s="22" t="str">
        <f t="shared" ref="C20:C23" si="10">IF(OR(B20&lt;&gt;"",J20&lt;&gt;""),IF($G$4="Recurso",CONCATENATE($G$4," ",$G$5),$G$4),"")</f>
        <v>Recurso F6</v>
      </c>
      <c r="D20" s="14" t="s">
        <v>145</v>
      </c>
      <c r="E20" s="14" t="s">
        <v>146</v>
      </c>
      <c r="F20" s="14" t="str">
        <f t="shared" ref="F20:F23" si="11">IF(OR(B20&lt;&gt;"",J20&lt;&gt;""),CONCATENATE($C$7,"_",$A20,IF($G$4="Cuaderno de Estudio","_small",CONCATENATE(IF(I20="","","n"),IF(LEFT($G$5,1)="F",".jpg",".png")))),"")</f>
        <v>MA_11_01_REC110_IMG11.jpg</v>
      </c>
      <c r="G20" s="14" t="str">
        <f>IF(F20&lt;&gt;"",IF($G$4="Recurso",IF(LEFT($G$5,1)="M",VLOOKUP($G$5,'Definición técnica de imagenes'!$A$3:$G$17,5,FALSE),IF($G$5="F1",'Definición técnica de imagenes'!$E$15,'Definición técnica de imagenes'!$F$13)),'Definición técnica de imagenes'!$E$16),"")</f>
        <v>800 x 460 px</v>
      </c>
      <c r="H20" s="14" t="str">
        <f t="shared" ref="H20:H23" si="12">IF(AND(I20&lt;&gt;"",I20&lt;&gt;0),IF(OR(B20&lt;&gt;"",J20&lt;&gt;""),CONCATENATE($C$7,"_",$A20,IF($G$4="Cuaderno de Estudio","_zoom",CONCATENATE("a",IF(LEFT($G$5,1)="F",".jpg",".png")))),""),"")</f>
        <v/>
      </c>
      <c r="I20" s="14" t="str">
        <f>IF(OR(B20&lt;&gt;"",J20&lt;&gt;""),IF($G$4="Recurso",IF(LEFT($G$5,1)="M",IF(VLOOKUP($G$5,'Definición técnica de imagenes'!$A$3:$G$17,6,FALSE)=0,"",VLOOKUP($G$5,'Definición técnica de imagenes'!$A$3:$G$17,6,FALSE)),IF($G$5="F1","","")),'Definición técnica de imagenes'!$F$16),"")</f>
        <v/>
      </c>
      <c r="J20" s="14"/>
      <c r="K20" s="15" t="s">
        <v>169</v>
      </c>
    </row>
    <row r="21" spans="1:11" s="12" customFormat="1" ht="250.5" customHeight="1" x14ac:dyDescent="0.25">
      <c r="A21" s="13" t="s">
        <v>174</v>
      </c>
      <c r="B21" s="68" t="s">
        <v>157</v>
      </c>
      <c r="C21" s="22" t="str">
        <f t="shared" si="10"/>
        <v>Recurso F6</v>
      </c>
      <c r="D21" s="14" t="s">
        <v>145</v>
      </c>
      <c r="E21" s="14" t="s">
        <v>146</v>
      </c>
      <c r="F21" s="14" t="str">
        <f t="shared" si="11"/>
        <v>MA_11_01_REC110_IMG12.jpg</v>
      </c>
      <c r="G21" s="14" t="str">
        <f>IF(F21&lt;&gt;"",IF($G$4="Recurso",IF(LEFT($G$5,1)="M",VLOOKUP($G$5,'Definición técnica de imagenes'!$A$3:$G$17,5,FALSE),IF($G$5="F1",'Definición técnica de imagenes'!$E$15,'Definición técnica de imagenes'!$F$13)),'Definición técnica de imagenes'!$E$16),"")</f>
        <v>800 x 460 px</v>
      </c>
      <c r="H21" s="14" t="str">
        <f t="shared" si="12"/>
        <v/>
      </c>
      <c r="I21" s="14" t="str">
        <f>IF(OR(B21&lt;&gt;"",J21&lt;&gt;""),IF($G$4="Recurso",IF(LEFT($G$5,1)="M",IF(VLOOKUP($G$5,'Definición técnica de imagenes'!$A$3:$G$17,6,FALSE)=0,"",VLOOKUP($G$5,'Definición técnica de imagenes'!$A$3:$G$17,6,FALSE)),IF($G$5="F1","","")),'Definición técnica de imagenes'!$F$16),"")</f>
        <v/>
      </c>
      <c r="J21" s="14"/>
      <c r="K21" s="15" t="s">
        <v>172</v>
      </c>
    </row>
    <row r="22" spans="1:11" s="12" customFormat="1" ht="150" customHeight="1" x14ac:dyDescent="0.25">
      <c r="A22" s="13" t="s">
        <v>175</v>
      </c>
      <c r="B22" s="68" t="s">
        <v>157</v>
      </c>
      <c r="C22" s="22" t="str">
        <f t="shared" si="10"/>
        <v>Recurso F6</v>
      </c>
      <c r="D22" s="14" t="s">
        <v>145</v>
      </c>
      <c r="E22" s="14" t="s">
        <v>146</v>
      </c>
      <c r="F22" s="14" t="str">
        <f t="shared" si="11"/>
        <v>MA_11_01_REC110_IMG13.jpg</v>
      </c>
      <c r="G22" s="14" t="str">
        <f>IF(F22&lt;&gt;"",IF($G$4="Recurso",IF(LEFT($G$5,1)="M",VLOOKUP($G$5,'Definición técnica de imagenes'!$A$3:$G$17,5,FALSE),IF($G$5="F1",'Definición técnica de imagenes'!$E$15,'Definición técnica de imagenes'!$F$13)),'Definición técnica de imagenes'!$E$16),"")</f>
        <v>800 x 460 px</v>
      </c>
      <c r="H22" s="14" t="str">
        <f t="shared" si="12"/>
        <v/>
      </c>
      <c r="I22" s="14" t="str">
        <f>IF(OR(B22&lt;&gt;"",J22&lt;&gt;""),IF($G$4="Recurso",IF(LEFT($G$5,1)="M",IF(VLOOKUP($G$5,'Definición técnica de imagenes'!$A$3:$G$17,6,FALSE)=0,"",VLOOKUP($G$5,'Definición técnica de imagenes'!$A$3:$G$17,6,FALSE)),IF($G$5="F1","","")),'Definición técnica de imagenes'!$F$16),"")</f>
        <v/>
      </c>
      <c r="J22" s="14"/>
      <c r="K22" s="15" t="s">
        <v>171</v>
      </c>
    </row>
    <row r="23" spans="1:11" s="12" customFormat="1" ht="158.25" customHeight="1" x14ac:dyDescent="0.25">
      <c r="A23" s="13" t="s">
        <v>176</v>
      </c>
      <c r="B23" s="68" t="s">
        <v>157</v>
      </c>
      <c r="C23" s="22" t="str">
        <f t="shared" si="10"/>
        <v>Recurso F6</v>
      </c>
      <c r="D23" s="14" t="s">
        <v>145</v>
      </c>
      <c r="E23" s="14" t="s">
        <v>146</v>
      </c>
      <c r="F23" s="14" t="str">
        <f t="shared" si="11"/>
        <v>MA_11_01_REC110_IMG14.jpg</v>
      </c>
      <c r="G23" s="14" t="str">
        <f>IF(F23&lt;&gt;"",IF($G$4="Recurso",IF(LEFT($G$5,1)="M",VLOOKUP($G$5,'Definición técnica de imagenes'!$A$3:$G$17,5,FALSE),IF($G$5="F1",'Definición técnica de imagenes'!$E$15,'Definición técnica de imagenes'!$F$13)),'Definición técnica de imagenes'!$E$16),"")</f>
        <v>800 x 460 px</v>
      </c>
      <c r="H23" s="14" t="str">
        <f t="shared" si="12"/>
        <v/>
      </c>
      <c r="I23" s="14" t="str">
        <f>IF(OR(B23&lt;&gt;"",J23&lt;&gt;""),IF($G$4="Recurso",IF(LEFT($G$5,1)="M",IF(VLOOKUP($G$5,'Definición técnica de imagenes'!$A$3:$G$17,6,FALSE)=0,"",VLOOKUP($G$5,'Definición técnica de imagenes'!$A$3:$G$17,6,FALSE)),IF($G$5="F1","","")),'Definición técnica de imagenes'!$F$16),"")</f>
        <v/>
      </c>
      <c r="J23" s="14"/>
      <c r="K23" s="15" t="s">
        <v>170</v>
      </c>
    </row>
    <row r="24" spans="1:11" s="12" customFormat="1" x14ac:dyDescent="0.25">
      <c r="A24" s="13"/>
      <c r="B24" s="13"/>
      <c r="C24" s="13"/>
      <c r="D24" s="14"/>
      <c r="E24" s="14"/>
      <c r="F24" s="14" t="str">
        <f t="shared" ref="F20:F48" si="13">IF(OR(B24&lt;&gt;"",J24&lt;&gt;""),CONCATENATE($C$7,"_",$A24,IF($G$4="Cuaderno de Estudio","_small",CONCATENATE(IF(I24="","","n"),IF(LEFT($G$5,1)="F",".jpg",".png")))),"")</f>
        <v/>
      </c>
      <c r="G24" s="14" t="str">
        <f>IF(F24&lt;&gt;"",IF($G$4="Recurso",IF(LEFT($G$5,1)="M",VLOOKUP($G$5,'Definición técnica de imagenes'!$A$3:$G$17,5,FALSE),IF($G$5="F1",'Definición técnica de imagenes'!$E$15,'Definición técnica de imagenes'!$F$13)),'Definición técnica de imagenes'!$E$16),"")</f>
        <v/>
      </c>
      <c r="H24" s="14" t="str">
        <f t="shared" si="7"/>
        <v/>
      </c>
      <c r="I24" s="14" t="str">
        <f>IF(OR(B24&lt;&gt;"",J24&lt;&gt;""),IF($G$4="Recurso",IF(LEFT($G$5,1)="M",IF(VLOOKUP($G$5,'Definición técnica de imagenes'!$A$3:$G$17,6,FALSE)=0,"",VLOOKUP($G$5,'Definición técnica de imagenes'!$A$3:$G$17,6,FALSE)),IF($G$5="F1","","")),'Definición técnica de imagenes'!$F$16),"")</f>
        <v/>
      </c>
      <c r="J24" s="14"/>
      <c r="K24" s="15"/>
    </row>
    <row r="25" spans="1:11" s="12" customFormat="1" x14ac:dyDescent="0.25">
      <c r="A25" s="13"/>
      <c r="B25" s="13"/>
      <c r="C25" s="13"/>
      <c r="D25" s="14"/>
      <c r="E25" s="14"/>
      <c r="F25" s="14" t="str">
        <f t="shared" si="13"/>
        <v/>
      </c>
      <c r="G25" s="14" t="str">
        <f>IF(F25&lt;&gt;"",IF($G$4="Recurso",IF(LEFT($G$5,1)="M",VLOOKUP($G$5,'Definición técnica de imagenes'!$A$3:$G$17,5,FALSE),IF($G$5="F1",'Definición técnica de imagenes'!$E$15,'Definición técnica de imagenes'!$F$13)),'Definición técnica de imagenes'!$E$16),"")</f>
        <v/>
      </c>
      <c r="H25" s="14" t="str">
        <f t="shared" si="7"/>
        <v/>
      </c>
      <c r="I25" s="14" t="str">
        <f>IF(OR(B25&lt;&gt;"",J25&lt;&gt;""),IF($G$4="Recurso",IF(LEFT($G$5,1)="M",IF(VLOOKUP($G$5,'Definición técnica de imagenes'!$A$3:$G$17,6,FALSE)=0,"",VLOOKUP($G$5,'Definición técnica de imagenes'!$A$3:$G$17,6,FALSE)),IF($G$5="F1","","")),'Definición técnica de imagenes'!$F$16),"")</f>
        <v/>
      </c>
      <c r="J25" s="14"/>
      <c r="K25" s="15"/>
    </row>
    <row r="26" spans="1:11" s="12" customFormat="1" x14ac:dyDescent="0.25">
      <c r="A26" s="13"/>
      <c r="B26" s="13"/>
      <c r="C26" s="13"/>
      <c r="D26" s="14"/>
      <c r="E26" s="14"/>
      <c r="F26" s="14" t="str">
        <f t="shared" si="13"/>
        <v/>
      </c>
      <c r="G26" s="14" t="str">
        <f>IF(F26&lt;&gt;"",IF($G$4="Recurso",IF(LEFT($G$5,1)="M",VLOOKUP($G$5,'Definición técnica de imagenes'!$A$3:$G$17,5,FALSE),IF($G$5="F1",'Definición técnica de imagenes'!$E$15,'Definición técnica de imagenes'!$F$13)),'Definición técnica de imagenes'!$E$16),"")</f>
        <v/>
      </c>
      <c r="H26" s="14" t="str">
        <f t="shared" si="7"/>
        <v/>
      </c>
      <c r="I26" s="14" t="str">
        <f>IF(OR(B26&lt;&gt;"",J26&lt;&gt;""),IF($G$4="Recurso",IF(LEFT($G$5,1)="M",IF(VLOOKUP($G$5,'Definición técnica de imagenes'!$A$3:$G$17,6,FALSE)=0,"",VLOOKUP($G$5,'Definición técnica de imagenes'!$A$3:$G$17,6,FALSE)),IF($G$5="F1","","")),'Definición técnica de imagenes'!$F$16),"")</f>
        <v/>
      </c>
      <c r="J26" s="14"/>
      <c r="K26" s="15"/>
    </row>
    <row r="27" spans="1:11" s="12" customFormat="1" x14ac:dyDescent="0.25">
      <c r="A27" s="13"/>
      <c r="B27" s="13"/>
      <c r="C27" s="13"/>
      <c r="D27" s="14"/>
      <c r="E27" s="14"/>
      <c r="F27" s="14" t="str">
        <f t="shared" si="13"/>
        <v/>
      </c>
      <c r="G27" s="14" t="str">
        <f>IF(F27&lt;&gt;"",IF($G$4="Recurso",IF(LEFT($G$5,1)="M",VLOOKUP($G$5,'Definición técnica de imagenes'!$A$3:$G$17,5,FALSE),IF($G$5="F1",'Definición técnica de imagenes'!$E$15,'Definición técnica de imagenes'!$F$13)),'Definición técnica de imagenes'!$E$16),"")</f>
        <v/>
      </c>
      <c r="H27" s="14" t="str">
        <f t="shared" si="7"/>
        <v/>
      </c>
      <c r="I27" s="14" t="str">
        <f>IF(OR(B27&lt;&gt;"",J27&lt;&gt;""),IF($G$4="Recurso",IF(LEFT($G$5,1)="M",IF(VLOOKUP($G$5,'Definición técnica de imagenes'!$A$3:$G$17,6,FALSE)=0,"",VLOOKUP($G$5,'Definición técnica de imagenes'!$A$3:$G$17,6,FALSE)),IF($G$5="F1","","")),'Definición técnica de imagenes'!$F$16),"")</f>
        <v/>
      </c>
      <c r="J27" s="14"/>
      <c r="K27" s="15"/>
    </row>
    <row r="28" spans="1:11" s="12" customFormat="1" x14ac:dyDescent="0.25">
      <c r="A28" s="13"/>
      <c r="B28" s="13"/>
      <c r="C28" s="13"/>
      <c r="D28" s="14"/>
      <c r="E28" s="14"/>
      <c r="F28" s="14" t="str">
        <f t="shared" si="13"/>
        <v/>
      </c>
      <c r="G28" s="14" t="str">
        <f>IF(F28&lt;&gt;"",IF($G$4="Recurso",IF(LEFT($G$5,1)="M",VLOOKUP($G$5,'Definición técnica de imagenes'!$A$3:$G$17,5,FALSE),IF($G$5="F1",'Definición técnica de imagenes'!$E$15,'Definición técnica de imagenes'!$F$13)),'Definición técnica de imagenes'!$E$16),"")</f>
        <v/>
      </c>
      <c r="H28" s="14" t="str">
        <f t="shared" si="7"/>
        <v/>
      </c>
      <c r="I28" s="14" t="str">
        <f>IF(OR(B28&lt;&gt;"",J28&lt;&gt;""),IF($G$4="Recurso",IF(LEFT($G$5,1)="M",IF(VLOOKUP($G$5,'Definición técnica de imagenes'!$A$3:$G$17,6,FALSE)=0,"",VLOOKUP($G$5,'Definición técnica de imagenes'!$A$3:$G$17,6,FALSE)),IF($G$5="F1","","")),'Definición técnica de imagenes'!$F$16),"")</f>
        <v/>
      </c>
      <c r="J28" s="14"/>
      <c r="K28" s="15"/>
    </row>
    <row r="29" spans="1:11" s="12" customFormat="1" x14ac:dyDescent="0.25">
      <c r="A29" s="13"/>
      <c r="B29" s="13"/>
      <c r="C29" s="13"/>
      <c r="D29" s="14"/>
      <c r="E29" s="14"/>
      <c r="F29" s="14" t="str">
        <f t="shared" si="13"/>
        <v/>
      </c>
      <c r="G29" s="14" t="str">
        <f>IF(F29&lt;&gt;"",IF($G$4="Recurso",IF(LEFT($G$5,1)="M",VLOOKUP($G$5,'Definición técnica de imagenes'!$A$3:$G$17,5,FALSE),IF($G$5="F1",'Definición técnica de imagenes'!$E$15,'Definición técnica de imagenes'!$F$13)),'Definición técnica de imagenes'!$E$16),"")</f>
        <v/>
      </c>
      <c r="H29" s="14" t="str">
        <f t="shared" si="7"/>
        <v/>
      </c>
      <c r="I29" s="14" t="str">
        <f>IF(OR(B29&lt;&gt;"",J29&lt;&gt;""),IF($G$4="Recurso",IF(LEFT($G$5,1)="M",IF(VLOOKUP($G$5,'Definición técnica de imagenes'!$A$3:$G$17,6,FALSE)=0,"",VLOOKUP($G$5,'Definición técnica de imagenes'!$A$3:$G$17,6,FALSE)),IF($G$5="F1","","")),'Definición técnica de imagenes'!$F$16),"")</f>
        <v/>
      </c>
      <c r="J29" s="14"/>
      <c r="K29" s="15"/>
    </row>
    <row r="30" spans="1:11" s="12" customFormat="1" x14ac:dyDescent="0.25">
      <c r="A30" s="13"/>
      <c r="B30" s="13"/>
      <c r="C30" s="13"/>
      <c r="D30" s="14"/>
      <c r="E30" s="14"/>
      <c r="F30" s="14" t="str">
        <f t="shared" si="13"/>
        <v/>
      </c>
      <c r="G30" s="14" t="str">
        <f>IF(F30&lt;&gt;"",IF($G$4="Recurso",IF(LEFT($G$5,1)="M",VLOOKUP($G$5,'Definición técnica de imagenes'!$A$3:$G$17,5,FALSE),IF($G$5="F1",'Definición técnica de imagenes'!$E$15,'Definición técnica de imagenes'!$F$13)),'Definición técnica de imagenes'!$E$16),"")</f>
        <v/>
      </c>
      <c r="H30" s="14" t="str">
        <f t="shared" si="7"/>
        <v/>
      </c>
      <c r="I30" s="14" t="str">
        <f>IF(OR(B30&lt;&gt;"",J30&lt;&gt;""),IF($G$4="Recurso",IF(LEFT($G$5,1)="M",IF(VLOOKUP($G$5,'Definición técnica de imagenes'!$A$3:$G$17,6,FALSE)=0,"",VLOOKUP($G$5,'Definición técnica de imagenes'!$A$3:$G$17,6,FALSE)),IF($G$5="F1","","")),'Definición técnica de imagenes'!$F$16),"")</f>
        <v/>
      </c>
      <c r="J30" s="14"/>
      <c r="K30" s="15"/>
    </row>
    <row r="31" spans="1:11" s="12" customFormat="1" x14ac:dyDescent="0.25">
      <c r="A31" s="13"/>
      <c r="B31" s="13"/>
      <c r="C31" s="13"/>
      <c r="D31" s="14"/>
      <c r="E31" s="14"/>
      <c r="F31" s="14" t="str">
        <f t="shared" si="13"/>
        <v/>
      </c>
      <c r="G31" s="14" t="str">
        <f>IF(F31&lt;&gt;"",IF($G$4="Recurso",IF(LEFT($G$5,1)="M",VLOOKUP($G$5,'Definición técnica de imagenes'!$A$3:$G$17,5,FALSE),IF($G$5="F1",'Definición técnica de imagenes'!$E$15,'Definición técnica de imagenes'!$F$13)),'Definición técnica de imagenes'!$E$16),"")</f>
        <v/>
      </c>
      <c r="H31" s="14" t="str">
        <f t="shared" si="7"/>
        <v/>
      </c>
      <c r="I31" s="14" t="str">
        <f>IF(OR(B31&lt;&gt;"",J31&lt;&gt;""),IF($G$4="Recurso",IF(LEFT($G$5,1)="M",IF(VLOOKUP($G$5,'Definición técnica de imagenes'!$A$3:$G$17,6,FALSE)=0,"",VLOOKUP($G$5,'Definición técnica de imagenes'!$A$3:$G$17,6,FALSE)),IF($G$5="F1","","")),'Definición técnica de imagenes'!$F$16),"")</f>
        <v/>
      </c>
      <c r="J31" s="14"/>
      <c r="K31" s="15"/>
    </row>
    <row r="32" spans="1:11" s="12" customFormat="1" x14ac:dyDescent="0.25">
      <c r="A32" s="13"/>
      <c r="B32" s="13"/>
      <c r="C32" s="13"/>
      <c r="D32" s="14"/>
      <c r="E32" s="14"/>
      <c r="F32" s="14" t="str">
        <f t="shared" si="13"/>
        <v/>
      </c>
      <c r="G32" s="14" t="str">
        <f>IF(F32&lt;&gt;"",IF($G$4="Recurso",IF(LEFT($G$5,1)="M",VLOOKUP($G$5,'Definición técnica de imagenes'!$A$3:$G$17,5,FALSE),IF($G$5="F1",'Definición técnica de imagenes'!$E$15,'Definición técnica de imagenes'!$F$13)),'Definición técnica de imagenes'!$E$16),"")</f>
        <v/>
      </c>
      <c r="H32" s="14" t="str">
        <f t="shared" si="7"/>
        <v/>
      </c>
      <c r="I32" s="14" t="str">
        <f>IF(OR(B32&lt;&gt;"",J32&lt;&gt;""),IF($G$4="Recurso",IF(LEFT($G$5,1)="M",IF(VLOOKUP($G$5,'Definición técnica de imagenes'!$A$3:$G$17,6,FALSE)=0,"",VLOOKUP($G$5,'Definición técnica de imagenes'!$A$3:$G$17,6,FALSE)),IF($G$5="F1","","")),'Definición técnica de imagenes'!$F$16),"")</f>
        <v/>
      </c>
      <c r="J32" s="14"/>
      <c r="K32" s="15"/>
    </row>
    <row r="33" spans="1:11" s="12" customFormat="1" x14ac:dyDescent="0.25">
      <c r="A33" s="13"/>
      <c r="B33" s="13"/>
      <c r="C33" s="13"/>
      <c r="D33" s="14"/>
      <c r="E33" s="14"/>
      <c r="F33" s="14" t="str">
        <f t="shared" si="13"/>
        <v/>
      </c>
      <c r="G33" s="14" t="str">
        <f>IF(F33&lt;&gt;"",IF($G$4="Recurso",IF(LEFT($G$5,1)="M",VLOOKUP($G$5,'Definición técnica de imagenes'!$A$3:$G$17,5,FALSE),IF($G$5="F1",'Definición técnica de imagenes'!$E$15,'Definición técnica de imagenes'!$F$13)),'Definición técnica de imagenes'!$E$16),"")</f>
        <v/>
      </c>
      <c r="H33" s="14" t="str">
        <f t="shared" si="7"/>
        <v/>
      </c>
      <c r="I33" s="14" t="str">
        <f>IF(OR(B33&lt;&gt;"",J33&lt;&gt;""),IF($G$4="Recurso",IF(LEFT($G$5,1)="M",IF(VLOOKUP($G$5,'Definición técnica de imagenes'!$A$3:$G$17,6,FALSE)=0,"",VLOOKUP($G$5,'Definición técnica de imagenes'!$A$3:$G$17,6,FALSE)),IF($G$5="F1","","")),'Definición técnica de imagenes'!$F$16),"")</f>
        <v/>
      </c>
      <c r="J33" s="14"/>
      <c r="K33" s="15"/>
    </row>
    <row r="34" spans="1:11" s="12" customFormat="1" x14ac:dyDescent="0.25">
      <c r="A34" s="13"/>
      <c r="B34" s="13"/>
      <c r="C34" s="13"/>
      <c r="D34" s="14"/>
      <c r="E34" s="14"/>
      <c r="F34" s="14" t="str">
        <f t="shared" si="13"/>
        <v/>
      </c>
      <c r="G34" s="14" t="str">
        <f>IF(F34&lt;&gt;"",IF($G$4="Recurso",IF(LEFT($G$5,1)="M",VLOOKUP($G$5,'Definición técnica de imagenes'!$A$3:$G$17,5,FALSE),IF($G$5="F1",'Definición técnica de imagenes'!$E$15,'Definición técnica de imagenes'!$F$13)),'Definición técnica de imagenes'!$E$16),"")</f>
        <v/>
      </c>
      <c r="H34" s="14" t="str">
        <f t="shared" si="7"/>
        <v/>
      </c>
      <c r="I34" s="14" t="str">
        <f>IF(OR(B34&lt;&gt;"",J34&lt;&gt;""),IF($G$4="Recurso",IF(LEFT($G$5,1)="M",IF(VLOOKUP($G$5,'Definición técnica de imagenes'!$A$3:$G$17,6,FALSE)=0,"",VLOOKUP($G$5,'Definición técnica de imagenes'!$A$3:$G$17,6,FALSE)),IF($G$5="F1","","")),'Definición técnica de imagenes'!$F$16),"")</f>
        <v/>
      </c>
      <c r="J34" s="14"/>
      <c r="K34" s="15"/>
    </row>
    <row r="35" spans="1:11" s="12" customFormat="1" x14ac:dyDescent="0.25">
      <c r="A35" s="13"/>
      <c r="B35" s="13"/>
      <c r="C35" s="13"/>
      <c r="D35" s="14"/>
      <c r="E35" s="14"/>
      <c r="F35" s="14" t="str">
        <f t="shared" si="13"/>
        <v/>
      </c>
      <c r="G35" s="14" t="str">
        <f>IF(F35&lt;&gt;"",IF($G$4="Recurso",IF(LEFT($G$5,1)="M",VLOOKUP($G$5,'Definición técnica de imagenes'!$A$3:$G$17,5,FALSE),IF($G$5="F1",'Definición técnica de imagenes'!$E$15,'Definición técnica de imagenes'!$F$13)),'Definición técnica de imagenes'!$E$16),"")</f>
        <v/>
      </c>
      <c r="H35" s="14" t="str">
        <f t="shared" si="7"/>
        <v/>
      </c>
      <c r="I35" s="14" t="str">
        <f>IF(OR(B35&lt;&gt;"",J35&lt;&gt;""),IF($G$4="Recurso",IF(LEFT($G$5,1)="M",IF(VLOOKUP($G$5,'Definición técnica de imagenes'!$A$3:$G$17,6,FALSE)=0,"",VLOOKUP($G$5,'Definición técnica de imagenes'!$A$3:$G$17,6,FALSE)),IF($G$5="F1","","")),'Definición técnica de imagenes'!$F$16),"")</f>
        <v/>
      </c>
      <c r="J35" s="14"/>
      <c r="K35" s="15"/>
    </row>
    <row r="36" spans="1:11" s="12" customFormat="1" x14ac:dyDescent="0.25">
      <c r="A36" s="13"/>
      <c r="B36" s="13"/>
      <c r="C36" s="13"/>
      <c r="D36" s="14"/>
      <c r="E36" s="14"/>
      <c r="F36" s="14" t="str">
        <f t="shared" si="13"/>
        <v/>
      </c>
      <c r="G36" s="14" t="str">
        <f>IF(F36&lt;&gt;"",IF($G$4="Recurso",IF(LEFT($G$5,1)="M",VLOOKUP($G$5,'Definición técnica de imagenes'!$A$3:$G$17,5,FALSE),IF($G$5="F1",'Definición técnica de imagenes'!$E$15,'Definición técnica de imagenes'!$F$13)),'Definición técnica de imagenes'!$E$16),"")</f>
        <v/>
      </c>
      <c r="H36" s="14" t="str">
        <f t="shared" si="7"/>
        <v/>
      </c>
      <c r="I36" s="14" t="str">
        <f>IF(OR(B36&lt;&gt;"",J36&lt;&gt;""),IF($G$4="Recurso",IF(LEFT($G$5,1)="M",IF(VLOOKUP($G$5,'Definición técnica de imagenes'!$A$3:$G$17,6,FALSE)=0,"",VLOOKUP($G$5,'Definición técnica de imagenes'!$A$3:$G$17,6,FALSE)),IF($G$5="F1","","")),'Definición técnica de imagenes'!$F$16),"")</f>
        <v/>
      </c>
      <c r="J36" s="14"/>
      <c r="K36" s="15"/>
    </row>
    <row r="37" spans="1:11" s="12" customFormat="1" x14ac:dyDescent="0.25">
      <c r="A37" s="13"/>
      <c r="B37" s="13"/>
      <c r="C37" s="13"/>
      <c r="D37" s="14"/>
      <c r="E37" s="14"/>
      <c r="F37" s="14" t="str">
        <f t="shared" si="13"/>
        <v/>
      </c>
      <c r="G37" s="14" t="str">
        <f>IF(F37&lt;&gt;"",IF($G$4="Recurso",IF(LEFT($G$5,1)="M",VLOOKUP($G$5,'Definición técnica de imagenes'!$A$3:$G$17,5,FALSE),IF($G$5="F1",'Definición técnica de imagenes'!$E$15,'Definición técnica de imagenes'!$F$13)),'Definición técnica de imagenes'!$E$16),"")</f>
        <v/>
      </c>
      <c r="H37" s="14" t="str">
        <f t="shared" si="7"/>
        <v/>
      </c>
      <c r="I37" s="14" t="str">
        <f>IF(OR(B37&lt;&gt;"",J37&lt;&gt;""),IF($G$4="Recurso",IF(LEFT($G$5,1)="M",IF(VLOOKUP($G$5,'Definición técnica de imagenes'!$A$3:$G$17,6,FALSE)=0,"",VLOOKUP($G$5,'Definición técnica de imagenes'!$A$3:$G$17,6,FALSE)),IF($G$5="F1","","")),'Definición técnica de imagenes'!$F$16),"")</f>
        <v/>
      </c>
      <c r="J37" s="14"/>
      <c r="K37" s="15"/>
    </row>
    <row r="38" spans="1:11" s="12" customFormat="1" x14ac:dyDescent="0.25">
      <c r="A38" s="13"/>
      <c r="B38" s="13"/>
      <c r="C38" s="13"/>
      <c r="D38" s="14"/>
      <c r="E38" s="14"/>
      <c r="F38" s="14" t="str">
        <f t="shared" si="13"/>
        <v/>
      </c>
      <c r="G38" s="14" t="str">
        <f>IF(F38&lt;&gt;"",IF($G$4="Recurso",IF(LEFT($G$5,1)="M",VLOOKUP($G$5,'Definición técnica de imagenes'!$A$3:$G$17,5,FALSE),IF($G$5="F1",'Definición técnica de imagenes'!$E$15,'Definición técnica de imagenes'!$F$13)),'Definición técnica de imagenes'!$E$16),"")</f>
        <v/>
      </c>
      <c r="H38" s="14" t="str">
        <f t="shared" si="7"/>
        <v/>
      </c>
      <c r="I38" s="14" t="str">
        <f>IF(OR(B38&lt;&gt;"",J38&lt;&gt;""),IF($G$4="Recurso",IF(LEFT($G$5,1)="M",IF(VLOOKUP($G$5,'Definición técnica de imagenes'!$A$3:$G$17,6,FALSE)=0,"",VLOOKUP($G$5,'Definición técnica de imagenes'!$A$3:$G$17,6,FALSE)),IF($G$5="F1","","")),'Definición técnica de imagenes'!$F$16),"")</f>
        <v/>
      </c>
      <c r="J38" s="14"/>
      <c r="K38" s="15"/>
    </row>
    <row r="39" spans="1:11" s="12" customFormat="1" x14ac:dyDescent="0.25">
      <c r="A39" s="13"/>
      <c r="B39" s="13"/>
      <c r="C39" s="13"/>
      <c r="D39" s="14"/>
      <c r="E39" s="14"/>
      <c r="F39" s="14" t="str">
        <f t="shared" si="13"/>
        <v/>
      </c>
      <c r="G39" s="14" t="str">
        <f>IF(F39&lt;&gt;"",IF($G$4="Recurso",IF(LEFT($G$5,1)="M",VLOOKUP($G$5,'Definición técnica de imagenes'!$A$3:$G$17,5,FALSE),IF($G$5="F1",'Definición técnica de imagenes'!$E$15,'Definición técnica de imagenes'!$F$13)),'Definición técnica de imagenes'!$E$16),"")</f>
        <v/>
      </c>
      <c r="H39" s="14" t="str">
        <f t="shared" si="7"/>
        <v/>
      </c>
      <c r="I39" s="14" t="str">
        <f>IF(OR(B39&lt;&gt;"",J39&lt;&gt;""),IF($G$4="Recurso",IF(LEFT($G$5,1)="M",IF(VLOOKUP($G$5,'Definición técnica de imagenes'!$A$3:$G$17,6,FALSE)=0,"",VLOOKUP($G$5,'Definición técnica de imagenes'!$A$3:$G$17,6,FALSE)),IF($G$5="F1","","")),'Definición técnica de imagenes'!$F$16),"")</f>
        <v/>
      </c>
      <c r="J39" s="14"/>
      <c r="K39" s="15"/>
    </row>
    <row r="40" spans="1:11" s="12" customFormat="1" x14ac:dyDescent="0.25">
      <c r="A40" s="13"/>
      <c r="B40" s="13"/>
      <c r="C40" s="13"/>
      <c r="D40" s="14"/>
      <c r="E40" s="14"/>
      <c r="F40" s="14" t="str">
        <f t="shared" si="13"/>
        <v/>
      </c>
      <c r="G40" s="14" t="str">
        <f>IF(F40&lt;&gt;"",IF($G$4="Recurso",IF(LEFT($G$5,1)="M",VLOOKUP($G$5,'Definición técnica de imagenes'!$A$3:$G$17,5,FALSE),IF($G$5="F1",'Definición técnica de imagenes'!$E$15,'Definición técnica de imagenes'!$F$13)),'Definición técnica de imagenes'!$E$16),"")</f>
        <v/>
      </c>
      <c r="H40" s="14" t="str">
        <f t="shared" si="7"/>
        <v/>
      </c>
      <c r="I40" s="14" t="str">
        <f>IF(OR(B40&lt;&gt;"",J40&lt;&gt;""),IF($G$4="Recurso",IF(LEFT($G$5,1)="M",IF(VLOOKUP($G$5,'Definición técnica de imagenes'!$A$3:$G$17,6,FALSE)=0,"",VLOOKUP($G$5,'Definición técnica de imagenes'!$A$3:$G$17,6,FALSE)),IF($G$5="F1","","")),'Definición técnica de imagenes'!$F$16),"")</f>
        <v/>
      </c>
      <c r="J40" s="14"/>
      <c r="K40" s="15"/>
    </row>
    <row r="41" spans="1:11" s="12" customFormat="1" x14ac:dyDescent="0.25">
      <c r="A41" s="13"/>
      <c r="B41" s="13"/>
      <c r="C41" s="13"/>
      <c r="D41" s="14"/>
      <c r="E41" s="14"/>
      <c r="F41" s="14" t="str">
        <f t="shared" si="13"/>
        <v/>
      </c>
      <c r="G41" s="14" t="str">
        <f>IF(F41&lt;&gt;"",IF($G$4="Recurso",IF(LEFT($G$5,1)="M",VLOOKUP($G$5,'Definición técnica de imagenes'!$A$3:$G$17,5,FALSE),IF($G$5="F1",'Definición técnica de imagenes'!$E$15,'Definición técnica de imagenes'!$F$13)),'Definición técnica de imagenes'!$E$16),"")</f>
        <v/>
      </c>
      <c r="H41" s="14" t="str">
        <f t="shared" si="7"/>
        <v/>
      </c>
      <c r="I41" s="14" t="str">
        <f>IF(OR(B41&lt;&gt;"",J41&lt;&gt;""),IF($G$4="Recurso",IF(LEFT($G$5,1)="M",IF(VLOOKUP($G$5,'Definición técnica de imagenes'!$A$3:$G$17,6,FALSE)=0,"",VLOOKUP($G$5,'Definición técnica de imagenes'!$A$3:$G$17,6,FALSE)),IF($G$5="F1","","")),'Definición técnica de imagenes'!$F$16),"")</f>
        <v/>
      </c>
      <c r="J41" s="14"/>
      <c r="K41" s="15"/>
    </row>
    <row r="42" spans="1:11" s="12" customFormat="1" x14ac:dyDescent="0.25">
      <c r="A42" s="13"/>
      <c r="B42" s="13"/>
      <c r="C42" s="13"/>
      <c r="D42" s="14"/>
      <c r="E42" s="14"/>
      <c r="F42" s="14" t="str">
        <f t="shared" si="13"/>
        <v/>
      </c>
      <c r="G42" s="14" t="str">
        <f>IF(F42&lt;&gt;"",IF($G$4="Recurso",IF(LEFT($G$5,1)="M",VLOOKUP($G$5,'Definición técnica de imagenes'!$A$3:$G$17,5,FALSE),IF($G$5="F1",'Definición técnica de imagenes'!$E$15,'Definición técnica de imagenes'!$F$13)),'Definición técnica de imagenes'!$E$16),"")</f>
        <v/>
      </c>
      <c r="H42" s="14" t="str">
        <f t="shared" si="7"/>
        <v/>
      </c>
      <c r="I42" s="14" t="str">
        <f>IF(OR(B42&lt;&gt;"",J42&lt;&gt;""),IF($G$4="Recurso",IF(LEFT($G$5,1)="M",IF(VLOOKUP($G$5,'Definición técnica de imagenes'!$A$3:$G$17,6,FALSE)=0,"",VLOOKUP($G$5,'Definición técnica de imagenes'!$A$3:$G$17,6,FALSE)),IF($G$5="F1","","")),'Definición técnica de imagenes'!$F$16),"")</f>
        <v/>
      </c>
      <c r="J42" s="14"/>
      <c r="K42" s="15"/>
    </row>
    <row r="43" spans="1:11" s="12" customFormat="1" x14ac:dyDescent="0.25">
      <c r="A43" s="13"/>
      <c r="B43" s="13"/>
      <c r="C43" s="13"/>
      <c r="D43" s="14"/>
      <c r="E43" s="14"/>
      <c r="F43" s="14" t="str">
        <f t="shared" si="13"/>
        <v/>
      </c>
      <c r="G43" s="14" t="str">
        <f>IF(F43&lt;&gt;"",IF($G$4="Recurso",IF(LEFT($G$5,1)="M",VLOOKUP($G$5,'Definición técnica de imagenes'!$A$3:$G$17,5,FALSE),IF($G$5="F1",'Definición técnica de imagenes'!$E$15,'Definición técnica de imagenes'!$F$13)),'Definición técnica de imagenes'!$E$16),"")</f>
        <v/>
      </c>
      <c r="H43" s="14" t="str">
        <f t="shared" si="7"/>
        <v/>
      </c>
      <c r="I43" s="14" t="str">
        <f>IF(OR(B43&lt;&gt;"",J43&lt;&gt;""),IF($G$4="Recurso",IF(LEFT($G$5,1)="M",IF(VLOOKUP($G$5,'Definición técnica de imagenes'!$A$3:$G$17,6,FALSE)=0,"",VLOOKUP($G$5,'Definición técnica de imagenes'!$A$3:$G$17,6,FALSE)),IF($G$5="F1","","")),'Definición técnica de imagenes'!$F$16),"")</f>
        <v/>
      </c>
      <c r="J43" s="14"/>
      <c r="K43" s="15"/>
    </row>
    <row r="44" spans="1:11" s="12" customFormat="1" x14ac:dyDescent="0.25">
      <c r="A44" s="13"/>
      <c r="B44" s="13"/>
      <c r="C44" s="13"/>
      <c r="D44" s="14"/>
      <c r="E44" s="14"/>
      <c r="F44" s="14" t="str">
        <f t="shared" si="13"/>
        <v/>
      </c>
      <c r="G44" s="14" t="str">
        <f>IF(F44&lt;&gt;"",IF($G$4="Recurso",IF(LEFT($G$5,1)="M",VLOOKUP($G$5,'Definición técnica de imagenes'!$A$3:$G$17,5,FALSE),IF($G$5="F1",'Definición técnica de imagenes'!$E$15,'Definición técnica de imagenes'!$F$13)),'Definición técnica de imagenes'!$E$16),"")</f>
        <v/>
      </c>
      <c r="H44" s="14" t="str">
        <f t="shared" si="7"/>
        <v/>
      </c>
      <c r="I44" s="14" t="str">
        <f>IF(OR(B44&lt;&gt;"",J44&lt;&gt;""),IF($G$4="Recurso",IF(LEFT($G$5,1)="M",IF(VLOOKUP($G$5,'Definición técnica de imagenes'!$A$3:$G$17,6,FALSE)=0,"",VLOOKUP($G$5,'Definición técnica de imagenes'!$A$3:$G$17,6,FALSE)),IF($G$5="F1","","")),'Definición técnica de imagenes'!$F$16),"")</f>
        <v/>
      </c>
      <c r="J44" s="14"/>
      <c r="K44" s="15"/>
    </row>
    <row r="45" spans="1:11" s="12" customFormat="1" x14ac:dyDescent="0.25">
      <c r="A45" s="13"/>
      <c r="B45" s="13"/>
      <c r="C45" s="13"/>
      <c r="D45" s="14"/>
      <c r="E45" s="14"/>
      <c r="F45" s="14" t="str">
        <f t="shared" si="13"/>
        <v/>
      </c>
      <c r="G45" s="14" t="str">
        <f>IF(F45&lt;&gt;"",IF($G$4="Recurso",IF(LEFT($G$5,1)="M",VLOOKUP($G$5,'Definición técnica de imagenes'!$A$3:$G$17,5,FALSE),IF($G$5="F1",'Definición técnica de imagenes'!$E$15,'Definición técnica de imagenes'!$F$13)),'Definición técnica de imagenes'!$E$16),"")</f>
        <v/>
      </c>
      <c r="H45" s="14" t="str">
        <f t="shared" si="7"/>
        <v/>
      </c>
      <c r="I45" s="14" t="str">
        <f>IF(OR(B45&lt;&gt;"",J45&lt;&gt;""),IF($G$4="Recurso",IF(LEFT($G$5,1)="M",IF(VLOOKUP($G$5,'Definición técnica de imagenes'!$A$3:$G$17,6,FALSE)=0,"",VLOOKUP($G$5,'Definición técnica de imagenes'!$A$3:$G$17,6,FALSE)),IF($G$5="F1","","")),'Definición técnica de imagenes'!$F$16),"")</f>
        <v/>
      </c>
      <c r="J45" s="14"/>
      <c r="K45" s="15"/>
    </row>
    <row r="46" spans="1:11" s="12" customFormat="1" x14ac:dyDescent="0.25">
      <c r="A46" s="13"/>
      <c r="B46" s="13"/>
      <c r="C46" s="13"/>
      <c r="D46" s="14"/>
      <c r="E46" s="14"/>
      <c r="F46" s="14" t="str">
        <f t="shared" si="13"/>
        <v/>
      </c>
      <c r="G46" s="14" t="str">
        <f>IF(F46&lt;&gt;"",IF($G$4="Recurso",IF(LEFT($G$5,1)="M",VLOOKUP($G$5,'Definición técnica de imagenes'!$A$3:$G$17,5,FALSE),IF($G$5="F1",'Definición técnica de imagenes'!$E$15,'Definición técnica de imagenes'!$F$13)),'Definición técnica de imagenes'!$E$16),"")</f>
        <v/>
      </c>
      <c r="H46" s="14" t="str">
        <f t="shared" si="7"/>
        <v/>
      </c>
      <c r="I46" s="14" t="str">
        <f>IF(OR(B46&lt;&gt;"",J46&lt;&gt;""),IF($G$4="Recurso",IF(LEFT($G$5,1)="M",IF(VLOOKUP($G$5,'Definición técnica de imagenes'!$A$3:$G$17,6,FALSE)=0,"",VLOOKUP($G$5,'Definición técnica de imagenes'!$A$3:$G$17,6,FALSE)),IF($G$5="F1","","")),'Definición técnica de imagenes'!$F$16),"")</f>
        <v/>
      </c>
      <c r="J46" s="14"/>
      <c r="K46" s="15"/>
    </row>
    <row r="47" spans="1:11" s="12" customFormat="1" x14ac:dyDescent="0.25">
      <c r="A47" s="13"/>
      <c r="B47" s="13"/>
      <c r="C47" s="13"/>
      <c r="D47" s="14"/>
      <c r="E47" s="14"/>
      <c r="F47" s="14" t="str">
        <f t="shared" si="13"/>
        <v/>
      </c>
      <c r="G47" s="14" t="str">
        <f>IF(F47&lt;&gt;"",IF($G$4="Recurso",IF(LEFT($G$5,1)="M",VLOOKUP($G$5,'Definición técnica de imagenes'!$A$3:$G$17,5,FALSE),IF($G$5="F1",'Definición técnica de imagenes'!$E$15,'Definición técnica de imagenes'!$F$13)),'Definición técnica de imagenes'!$E$16),"")</f>
        <v/>
      </c>
      <c r="H47" s="14" t="str">
        <f t="shared" si="7"/>
        <v/>
      </c>
      <c r="I47" s="14" t="str">
        <f>IF(OR(B47&lt;&gt;"",J47&lt;&gt;""),IF($G$4="Recurso",IF(LEFT($G$5,1)="M",IF(VLOOKUP($G$5,'Definición técnica de imagenes'!$A$3:$G$17,6,FALSE)=0,"",VLOOKUP($G$5,'Definición técnica de imagenes'!$A$3:$G$17,6,FALSE)),IF($G$5="F1","","")),'Definición técnica de imagenes'!$F$16),"")</f>
        <v/>
      </c>
      <c r="J47" s="14"/>
      <c r="K47" s="15"/>
    </row>
    <row r="48" spans="1:11" s="12" customFormat="1" x14ac:dyDescent="0.25">
      <c r="A48" s="13"/>
      <c r="B48" s="13"/>
      <c r="C48" s="13"/>
      <c r="D48" s="14"/>
      <c r="E48" s="14"/>
      <c r="F48" s="14" t="str">
        <f t="shared" si="13"/>
        <v/>
      </c>
      <c r="G48" s="14" t="str">
        <f>IF(F48&lt;&gt;"",IF($G$4="Recurso",IF(LEFT($G$5,1)="M",VLOOKUP($G$5,'Definición técnica de imagenes'!$A$3:$G$17,5,FALSE),IF($G$5="F1",'Definición técnica de imagenes'!$E$15,'Definición técnica de imagenes'!$F$13)),'Definición técnica de imagenes'!$E$16),"")</f>
        <v/>
      </c>
      <c r="H48" s="14" t="str">
        <f t="shared" si="7"/>
        <v/>
      </c>
      <c r="I48" s="14" t="str">
        <f>IF(OR(B48&lt;&gt;"",J48&lt;&gt;""),IF($G$4="Recurso",IF(LEFT($G$5,1)="M",IF(VLOOKUP($G$5,'Definición técnica de imagenes'!$A$3:$G$17,6,FALSE)=0,"",VLOOKUP($G$5,'Definición técnica de imagenes'!$A$3:$G$17,6,FALSE)),IF($G$5="F1","","")),'Definición técnica de imagenes'!$F$16),"")</f>
        <v/>
      </c>
      <c r="J48" s="14"/>
      <c r="K48" s="15"/>
    </row>
    <row r="49" spans="1:11" s="12" customFormat="1" x14ac:dyDescent="0.25">
      <c r="A49" s="13"/>
      <c r="B49" s="13"/>
      <c r="C49" s="13"/>
      <c r="D49" s="14"/>
      <c r="E49" s="14"/>
      <c r="F49" s="14" t="str">
        <f t="shared" ref="F49:F67" si="14">IF(OR(B49&lt;&gt;"",J49&lt;&gt;""),CONCATENATE($C$7,"_",$A49,IF($G$4="Cuaderno de Estudio","_small",CONCATENATE(IF(I49="","","n"),IF(LEFT($G$5,1)="F",".jpg",".png")))),"")</f>
        <v/>
      </c>
      <c r="G49" s="14" t="str">
        <f>IF(F49&lt;&gt;"",IF($G$4="Recurso",IF(LEFT($G$5,1)="M",VLOOKUP($G$5,'Definición técnica de imagenes'!$A$3:$G$17,5,FALSE),IF($G$5="F1",'Definición técnica de imagenes'!$E$15,'Definición técnica de imagenes'!$F$13)),'Definición técnica de imagenes'!$E$16),"")</f>
        <v/>
      </c>
      <c r="H49" s="14" t="str">
        <f t="shared" ref="H49:H67" si="15">IF(AND(I49&lt;&gt;"",I49&lt;&gt;0),IF(OR(B49&lt;&gt;"",J49&lt;&gt;""),CONCATENATE($C$7,"_",$A49,IF($G$4="Cuaderno de Estudio","_zoom",CONCATENATE("a",IF(LEFT($G$5,1)="F",".jpg",".png")))),""),"")</f>
        <v/>
      </c>
      <c r="I49" s="14" t="str">
        <f>IF(OR(B49&lt;&gt;"",J49&lt;&gt;""),IF($G$4="Recurso",IF(LEFT($G$5,1)="M",IF(VLOOKUP($G$5,'Definición técnica de imagenes'!$A$3:$G$17,6,FALSE)=0,"",VLOOKUP($G$5,'Definición técnica de imagenes'!$A$3:$G$17,6,FALSE)),IF($G$5="F1","","")),'Definición técnica de imagenes'!$F$16),"")</f>
        <v/>
      </c>
      <c r="J49" s="14"/>
      <c r="K49" s="15"/>
    </row>
    <row r="50" spans="1:11" s="12" customFormat="1" x14ac:dyDescent="0.25">
      <c r="A50" s="13"/>
      <c r="B50" s="13"/>
      <c r="C50" s="13"/>
      <c r="D50" s="14"/>
      <c r="E50" s="14"/>
      <c r="F50" s="14" t="str">
        <f t="shared" si="14"/>
        <v/>
      </c>
      <c r="G50" s="14" t="str">
        <f>IF(F50&lt;&gt;"",IF($G$4="Recurso",IF(LEFT($G$5,1)="M",VLOOKUP($G$5,'Definición técnica de imagenes'!$A$3:$G$17,5,FALSE),IF($G$5="F1",'Definición técnica de imagenes'!$E$15,'Definición técnica de imagenes'!$F$13)),'Definición técnica de imagenes'!$E$16),"")</f>
        <v/>
      </c>
      <c r="H50" s="14" t="str">
        <f t="shared" si="15"/>
        <v/>
      </c>
      <c r="I50" s="14" t="str">
        <f>IF(OR(B50&lt;&gt;"",J50&lt;&gt;""),IF($G$4="Recurso",IF(LEFT($G$5,1)="M",IF(VLOOKUP($G$5,'Definición técnica de imagenes'!$A$3:$G$17,6,FALSE)=0,"",VLOOKUP($G$5,'Definición técnica de imagenes'!$A$3:$G$17,6,FALSE)),IF($G$5="F1","","")),'Definición técnica de imagenes'!$F$16),"")</f>
        <v/>
      </c>
      <c r="J50" s="14"/>
      <c r="K50" s="15"/>
    </row>
    <row r="51" spans="1:11" s="12" customFormat="1" x14ac:dyDescent="0.25">
      <c r="A51" s="13"/>
      <c r="B51" s="13"/>
      <c r="C51" s="13"/>
      <c r="D51" s="14"/>
      <c r="E51" s="14"/>
      <c r="F51" s="14" t="str">
        <f t="shared" si="14"/>
        <v/>
      </c>
      <c r="G51" s="14" t="str">
        <f>IF(F51&lt;&gt;"",IF($G$4="Recurso",IF(LEFT($G$5,1)="M",VLOOKUP($G$5,'Definición técnica de imagenes'!$A$3:$G$17,5,FALSE),IF($G$5="F1",'Definición técnica de imagenes'!$E$15,'Definición técnica de imagenes'!$F$13)),'Definición técnica de imagenes'!$E$16),"")</f>
        <v/>
      </c>
      <c r="H51" s="14" t="str">
        <f t="shared" si="15"/>
        <v/>
      </c>
      <c r="I51" s="14" t="str">
        <f>IF(OR(B51&lt;&gt;"",J51&lt;&gt;""),IF($G$4="Recurso",IF(LEFT($G$5,1)="M",IF(VLOOKUP($G$5,'Definición técnica de imagenes'!$A$3:$G$17,6,FALSE)=0,"",VLOOKUP($G$5,'Definición técnica de imagenes'!$A$3:$G$17,6,FALSE)),IF($G$5="F1","","")),'Definición técnica de imagenes'!$F$16),"")</f>
        <v/>
      </c>
      <c r="J51" s="14"/>
      <c r="K51" s="15"/>
    </row>
    <row r="52" spans="1:11" s="12" customFormat="1" x14ac:dyDescent="0.25">
      <c r="A52" s="13"/>
      <c r="B52" s="13"/>
      <c r="C52" s="13"/>
      <c r="D52" s="14"/>
      <c r="E52" s="14"/>
      <c r="F52" s="14" t="str">
        <f t="shared" si="14"/>
        <v/>
      </c>
      <c r="G52" s="14" t="str">
        <f>IF(F52&lt;&gt;"",IF($G$4="Recurso",IF(LEFT($G$5,1)="M",VLOOKUP($G$5,'Definición técnica de imagenes'!$A$3:$G$17,5,FALSE),IF($G$5="F1",'Definición técnica de imagenes'!$E$15,'Definición técnica de imagenes'!$F$13)),'Definición técnica de imagenes'!$E$16),"")</f>
        <v/>
      </c>
      <c r="H52" s="14" t="str">
        <f t="shared" si="15"/>
        <v/>
      </c>
      <c r="I52" s="14" t="str">
        <f>IF(OR(B52&lt;&gt;"",J52&lt;&gt;""),IF($G$4="Recurso",IF(LEFT($G$5,1)="M",IF(VLOOKUP($G$5,'Definición técnica de imagenes'!$A$3:$G$17,6,FALSE)=0,"",VLOOKUP($G$5,'Definición técnica de imagenes'!$A$3:$G$17,6,FALSE)),IF($G$5="F1","","")),'Definición técnica de imagenes'!$F$16),"")</f>
        <v/>
      </c>
      <c r="J52" s="14"/>
      <c r="K52" s="15"/>
    </row>
    <row r="53" spans="1:11" s="12" customFormat="1" x14ac:dyDescent="0.25">
      <c r="A53" s="13"/>
      <c r="B53" s="13"/>
      <c r="C53" s="13"/>
      <c r="D53" s="14"/>
      <c r="E53" s="14"/>
      <c r="F53" s="14" t="str">
        <f t="shared" si="14"/>
        <v/>
      </c>
      <c r="G53" s="14" t="str">
        <f>IF(F53&lt;&gt;"",IF($G$4="Recurso",IF(LEFT($G$5,1)="M",VLOOKUP($G$5,'Definición técnica de imagenes'!$A$3:$G$17,5,FALSE),IF($G$5="F1",'Definición técnica de imagenes'!$E$15,'Definición técnica de imagenes'!$F$13)),'Definición técnica de imagenes'!$E$16),"")</f>
        <v/>
      </c>
      <c r="H53" s="14" t="str">
        <f t="shared" si="15"/>
        <v/>
      </c>
      <c r="I53" s="14" t="str">
        <f>IF(OR(B53&lt;&gt;"",J53&lt;&gt;""),IF($G$4="Recurso",IF(LEFT($G$5,1)="M",IF(VLOOKUP($G$5,'Definición técnica de imagenes'!$A$3:$G$17,6,FALSE)=0,"",VLOOKUP($G$5,'Definición técnica de imagenes'!$A$3:$G$17,6,FALSE)),IF($G$5="F1","","")),'Definición técnica de imagenes'!$F$16),"")</f>
        <v/>
      </c>
      <c r="J53" s="14"/>
      <c r="K53" s="15"/>
    </row>
    <row r="54" spans="1:11" s="12" customFormat="1" x14ac:dyDescent="0.25">
      <c r="A54" s="13"/>
      <c r="B54" s="13"/>
      <c r="C54" s="13"/>
      <c r="D54" s="14"/>
      <c r="E54" s="14"/>
      <c r="F54" s="14" t="str">
        <f t="shared" si="14"/>
        <v/>
      </c>
      <c r="G54" s="14" t="str">
        <f>IF(F54&lt;&gt;"",IF($G$4="Recurso",IF(LEFT($G$5,1)="M",VLOOKUP($G$5,'Definición técnica de imagenes'!$A$3:$G$17,5,FALSE),IF($G$5="F1",'Definición técnica de imagenes'!$E$15,'Definición técnica de imagenes'!$F$13)),'Definición técnica de imagenes'!$E$16),"")</f>
        <v/>
      </c>
      <c r="H54" s="14" t="str">
        <f t="shared" si="15"/>
        <v/>
      </c>
      <c r="I54" s="14" t="str">
        <f>IF(OR(B54&lt;&gt;"",J54&lt;&gt;""),IF($G$4="Recurso",IF(LEFT($G$5,1)="M",IF(VLOOKUP($G$5,'Definición técnica de imagenes'!$A$3:$G$17,6,FALSE)=0,"",VLOOKUP($G$5,'Definición técnica de imagenes'!$A$3:$G$17,6,FALSE)),IF($G$5="F1","","")),'Definición técnica de imagenes'!$F$16),"")</f>
        <v/>
      </c>
      <c r="J54" s="14"/>
      <c r="K54" s="15"/>
    </row>
    <row r="55" spans="1:11" s="12" customFormat="1" x14ac:dyDescent="0.25">
      <c r="A55" s="13"/>
      <c r="B55" s="13"/>
      <c r="C55" s="13"/>
      <c r="D55" s="14"/>
      <c r="E55" s="14"/>
      <c r="F55" s="14" t="str">
        <f t="shared" si="14"/>
        <v/>
      </c>
      <c r="G55" s="14" t="str">
        <f>IF(F55&lt;&gt;"",IF($G$4="Recurso",IF(LEFT($G$5,1)="M",VLOOKUP($G$5,'Definición técnica de imagenes'!$A$3:$G$17,5,FALSE),IF($G$5="F1",'Definición técnica de imagenes'!$E$15,'Definición técnica de imagenes'!$F$13)),'Definición técnica de imagenes'!$E$16),"")</f>
        <v/>
      </c>
      <c r="H55" s="14" t="str">
        <f t="shared" si="15"/>
        <v/>
      </c>
      <c r="I55" s="14" t="str">
        <f>IF(OR(B55&lt;&gt;"",J55&lt;&gt;""),IF($G$4="Recurso",IF(LEFT($G$5,1)="M",IF(VLOOKUP($G$5,'Definición técnica de imagenes'!$A$3:$G$17,6,FALSE)=0,"",VLOOKUP($G$5,'Definición técnica de imagenes'!$A$3:$G$17,6,FALSE)),IF($G$5="F1","","")),'Definición técnica de imagenes'!$F$16),"")</f>
        <v/>
      </c>
      <c r="J55" s="14"/>
      <c r="K55" s="15"/>
    </row>
    <row r="56" spans="1:11" s="12" customFormat="1" x14ac:dyDescent="0.25">
      <c r="A56" s="13"/>
      <c r="B56" s="13"/>
      <c r="C56" s="13"/>
      <c r="D56" s="14"/>
      <c r="E56" s="14"/>
      <c r="F56" s="14" t="str">
        <f t="shared" si="14"/>
        <v/>
      </c>
      <c r="G56" s="14" t="str">
        <f>IF(F56&lt;&gt;"",IF($G$4="Recurso",IF(LEFT($G$5,1)="M",VLOOKUP($G$5,'Definición técnica de imagenes'!$A$3:$G$17,5,FALSE),IF($G$5="F1",'Definición técnica de imagenes'!$E$15,'Definición técnica de imagenes'!$F$13)),'Definición técnica de imagenes'!$E$16),"")</f>
        <v/>
      </c>
      <c r="H56" s="14" t="str">
        <f t="shared" si="15"/>
        <v/>
      </c>
      <c r="I56" s="14" t="str">
        <f>IF(OR(B56&lt;&gt;"",J56&lt;&gt;""),IF($G$4="Recurso",IF(LEFT($G$5,1)="M",IF(VLOOKUP($G$5,'Definición técnica de imagenes'!$A$3:$G$17,6,FALSE)=0,"",VLOOKUP($G$5,'Definición técnica de imagenes'!$A$3:$G$17,6,FALSE)),IF($G$5="F1","","")),'Definición técnica de imagenes'!$F$16),"")</f>
        <v/>
      </c>
      <c r="J56" s="14"/>
      <c r="K56" s="15"/>
    </row>
    <row r="57" spans="1:11" s="12" customFormat="1" x14ac:dyDescent="0.25">
      <c r="A57" s="13"/>
      <c r="B57" s="13"/>
      <c r="C57" s="13"/>
      <c r="D57" s="14"/>
      <c r="E57" s="14"/>
      <c r="F57" s="14" t="str">
        <f t="shared" si="14"/>
        <v/>
      </c>
      <c r="G57" s="14" t="str">
        <f>IF(F57&lt;&gt;"",IF($G$4="Recurso",IF(LEFT($G$5,1)="M",VLOOKUP($G$5,'Definición técnica de imagenes'!$A$3:$G$17,5,FALSE),IF($G$5="F1",'Definición técnica de imagenes'!$E$15,'Definición técnica de imagenes'!$F$13)),'Definición técnica de imagenes'!$E$16),"")</f>
        <v/>
      </c>
      <c r="H57" s="14" t="str">
        <f t="shared" si="15"/>
        <v/>
      </c>
      <c r="I57" s="14" t="str">
        <f>IF(OR(B57&lt;&gt;"",J57&lt;&gt;""),IF($G$4="Recurso",IF(LEFT($G$5,1)="M",IF(VLOOKUP($G$5,'Definición técnica de imagenes'!$A$3:$G$17,6,FALSE)=0,"",VLOOKUP($G$5,'Definición técnica de imagenes'!$A$3:$G$17,6,FALSE)),IF($G$5="F1","","")),'Definición técnica de imagenes'!$F$16),"")</f>
        <v/>
      </c>
      <c r="J57" s="14"/>
      <c r="K57" s="15"/>
    </row>
    <row r="58" spans="1:11" s="12" customFormat="1" x14ac:dyDescent="0.25">
      <c r="A58" s="13"/>
      <c r="B58" s="13"/>
      <c r="C58" s="13"/>
      <c r="D58" s="14"/>
      <c r="E58" s="14"/>
      <c r="F58" s="14" t="str">
        <f t="shared" si="14"/>
        <v/>
      </c>
      <c r="G58" s="14" t="str">
        <f>IF(F58&lt;&gt;"",IF($G$4="Recurso",IF(LEFT($G$5,1)="M",VLOOKUP($G$5,'Definición técnica de imagenes'!$A$3:$G$17,5,FALSE),IF($G$5="F1",'Definición técnica de imagenes'!$E$15,'Definición técnica de imagenes'!$F$13)),'Definición técnica de imagenes'!$E$16),"")</f>
        <v/>
      </c>
      <c r="H58" s="14" t="str">
        <f t="shared" si="15"/>
        <v/>
      </c>
      <c r="I58" s="14" t="str">
        <f>IF(OR(B58&lt;&gt;"",J58&lt;&gt;""),IF($G$4="Recurso",IF(LEFT($G$5,1)="M",IF(VLOOKUP($G$5,'Definición técnica de imagenes'!$A$3:$G$17,6,FALSE)=0,"",VLOOKUP($G$5,'Definición técnica de imagenes'!$A$3:$G$17,6,FALSE)),IF($G$5="F1","","")),'Definición técnica de imagenes'!$F$16),"")</f>
        <v/>
      </c>
      <c r="J58" s="14"/>
      <c r="K58" s="15"/>
    </row>
    <row r="59" spans="1:11" s="12" customFormat="1" x14ac:dyDescent="0.25">
      <c r="A59" s="13"/>
      <c r="B59" s="13"/>
      <c r="C59" s="13"/>
      <c r="D59" s="14"/>
      <c r="E59" s="14"/>
      <c r="F59" s="14" t="str">
        <f t="shared" si="14"/>
        <v/>
      </c>
      <c r="G59" s="14" t="str">
        <f>IF(F59&lt;&gt;"",IF($G$4="Recurso",IF(LEFT($G$5,1)="M",VLOOKUP($G$5,'Definición técnica de imagenes'!$A$3:$G$17,5,FALSE),IF($G$5="F1",'Definición técnica de imagenes'!$E$15,'Definición técnica de imagenes'!$F$13)),'Definición técnica de imagenes'!$E$16),"")</f>
        <v/>
      </c>
      <c r="H59" s="14" t="str">
        <f t="shared" si="15"/>
        <v/>
      </c>
      <c r="I59" s="14" t="str">
        <f>IF(OR(B59&lt;&gt;"",J59&lt;&gt;""),IF($G$4="Recurso",IF(LEFT($G$5,1)="M",IF(VLOOKUP($G$5,'Definición técnica de imagenes'!$A$3:$G$17,6,FALSE)=0,"",VLOOKUP($G$5,'Definición técnica de imagenes'!$A$3:$G$17,6,FALSE)),IF($G$5="F1","","")),'Definición técnica de imagenes'!$F$16),"")</f>
        <v/>
      </c>
      <c r="J59" s="14"/>
      <c r="K59" s="15"/>
    </row>
    <row r="60" spans="1:11" s="12" customFormat="1" x14ac:dyDescent="0.25">
      <c r="A60" s="13"/>
      <c r="B60" s="13"/>
      <c r="C60" s="13"/>
      <c r="D60" s="14"/>
      <c r="E60" s="14"/>
      <c r="F60" s="14" t="str">
        <f t="shared" si="14"/>
        <v/>
      </c>
      <c r="G60" s="14" t="str">
        <f>IF(F60&lt;&gt;"",IF($G$4="Recurso",IF(LEFT($G$5,1)="M",VLOOKUP($G$5,'Definición técnica de imagenes'!$A$3:$G$17,5,FALSE),IF($G$5="F1",'Definición técnica de imagenes'!$E$15,'Definición técnica de imagenes'!$F$13)),'Definición técnica de imagenes'!$E$16),"")</f>
        <v/>
      </c>
      <c r="H60" s="14" t="str">
        <f t="shared" si="15"/>
        <v/>
      </c>
      <c r="I60" s="14" t="str">
        <f>IF(OR(B60&lt;&gt;"",J60&lt;&gt;""),IF($G$4="Recurso",IF(LEFT($G$5,1)="M",IF(VLOOKUP($G$5,'Definición técnica de imagenes'!$A$3:$G$17,6,FALSE)=0,"",VLOOKUP($G$5,'Definición técnica de imagenes'!$A$3:$G$17,6,FALSE)),IF($G$5="F1","","")),'Definición técnica de imagenes'!$F$16),"")</f>
        <v/>
      </c>
      <c r="J60" s="14"/>
      <c r="K60" s="15"/>
    </row>
    <row r="61" spans="1:11" s="12" customFormat="1" x14ac:dyDescent="0.25">
      <c r="A61" s="13"/>
      <c r="B61" s="13"/>
      <c r="C61" s="13"/>
      <c r="D61" s="14"/>
      <c r="E61" s="14"/>
      <c r="F61" s="14" t="str">
        <f t="shared" si="14"/>
        <v/>
      </c>
      <c r="G61" s="14" t="str">
        <f>IF(F61&lt;&gt;"",IF($G$4="Recurso",IF(LEFT($G$5,1)="M",VLOOKUP($G$5,'Definición técnica de imagenes'!$A$3:$G$17,5,FALSE),IF($G$5="F1",'Definición técnica de imagenes'!$E$15,'Definición técnica de imagenes'!$F$13)),'Definición técnica de imagenes'!$E$16),"")</f>
        <v/>
      </c>
      <c r="H61" s="14" t="str">
        <f t="shared" si="15"/>
        <v/>
      </c>
      <c r="I61" s="14" t="str">
        <f>IF(OR(B61&lt;&gt;"",J61&lt;&gt;""),IF($G$4="Recurso",IF(LEFT($G$5,1)="M",IF(VLOOKUP($G$5,'Definición técnica de imagenes'!$A$3:$G$17,6,FALSE)=0,"",VLOOKUP($G$5,'Definición técnica de imagenes'!$A$3:$G$17,6,FALSE)),IF($G$5="F1","","")),'Definición técnica de imagenes'!$F$16),"")</f>
        <v/>
      </c>
      <c r="J61" s="14"/>
      <c r="K61" s="15"/>
    </row>
    <row r="62" spans="1:11" s="12" customFormat="1" x14ac:dyDescent="0.25">
      <c r="A62" s="13"/>
      <c r="B62" s="13"/>
      <c r="C62" s="13"/>
      <c r="D62" s="14"/>
      <c r="E62" s="14"/>
      <c r="F62" s="14" t="str">
        <f t="shared" si="14"/>
        <v/>
      </c>
      <c r="G62" s="14" t="str">
        <f>IF(F62&lt;&gt;"",IF($G$4="Recurso",IF(LEFT($G$5,1)="M",VLOOKUP($G$5,'Definición técnica de imagenes'!$A$3:$G$17,5,FALSE),IF($G$5="F1",'Definición técnica de imagenes'!$E$15,'Definición técnica de imagenes'!$F$13)),'Definición técnica de imagenes'!$E$16),"")</f>
        <v/>
      </c>
      <c r="H62" s="14" t="str">
        <f t="shared" si="15"/>
        <v/>
      </c>
      <c r="I62" s="14" t="str">
        <f>IF(OR(B62&lt;&gt;"",J62&lt;&gt;""),IF($G$4="Recurso",IF(LEFT($G$5,1)="M",IF(VLOOKUP($G$5,'Definición técnica de imagenes'!$A$3:$G$17,6,FALSE)=0,"",VLOOKUP($G$5,'Definición técnica de imagenes'!$A$3:$G$17,6,FALSE)),IF($G$5="F1","","")),'Definición técnica de imagenes'!$F$16),"")</f>
        <v/>
      </c>
      <c r="J62" s="14"/>
      <c r="K62" s="15"/>
    </row>
    <row r="63" spans="1:11" s="12" customFormat="1" x14ac:dyDescent="0.25">
      <c r="A63" s="13"/>
      <c r="B63" s="13"/>
      <c r="C63" s="13"/>
      <c r="D63" s="14"/>
      <c r="E63" s="14"/>
      <c r="F63" s="14" t="str">
        <f t="shared" si="14"/>
        <v/>
      </c>
      <c r="G63" s="14" t="str">
        <f>IF(F63&lt;&gt;"",IF($G$4="Recurso",IF(LEFT($G$5,1)="M",VLOOKUP($G$5,'Definición técnica de imagenes'!$A$3:$G$17,5,FALSE),IF($G$5="F1",'Definición técnica de imagenes'!$E$15,'Definición técnica de imagenes'!$F$13)),'Definición técnica de imagenes'!$E$16),"")</f>
        <v/>
      </c>
      <c r="H63" s="14" t="str">
        <f t="shared" si="15"/>
        <v/>
      </c>
      <c r="I63" s="14" t="str">
        <f>IF(OR(B63&lt;&gt;"",J63&lt;&gt;""),IF($G$4="Recurso",IF(LEFT($G$5,1)="M",IF(VLOOKUP($G$5,'Definición técnica de imagenes'!$A$3:$G$17,6,FALSE)=0,"",VLOOKUP($G$5,'Definición técnica de imagenes'!$A$3:$G$17,6,FALSE)),IF($G$5="F1","","")),'Definición técnica de imagenes'!$F$16),"")</f>
        <v/>
      </c>
      <c r="J63" s="14"/>
      <c r="K63" s="15"/>
    </row>
    <row r="64" spans="1:11" s="12" customFormat="1" x14ac:dyDescent="0.25">
      <c r="A64" s="13"/>
      <c r="B64" s="13"/>
      <c r="C64" s="13"/>
      <c r="D64" s="14"/>
      <c r="E64" s="14"/>
      <c r="F64" s="14" t="str">
        <f t="shared" si="14"/>
        <v/>
      </c>
      <c r="G64" s="14" t="str">
        <f>IF(F64&lt;&gt;"",IF($G$4="Recurso",IF(LEFT($G$5,1)="M",VLOOKUP($G$5,'Definición técnica de imagenes'!$A$3:$G$17,5,FALSE),IF($G$5="F1",'Definición técnica de imagenes'!$E$15,'Definición técnica de imagenes'!$F$13)),'Definición técnica de imagenes'!$E$16),"")</f>
        <v/>
      </c>
      <c r="H64" s="14" t="str">
        <f t="shared" si="15"/>
        <v/>
      </c>
      <c r="I64" s="14" t="str">
        <f>IF(OR(B64&lt;&gt;"",J64&lt;&gt;""),IF($G$4="Recurso",IF(LEFT($G$5,1)="M",IF(VLOOKUP($G$5,'Definición técnica de imagenes'!$A$3:$G$17,6,FALSE)=0,"",VLOOKUP($G$5,'Definición técnica de imagenes'!$A$3:$G$17,6,FALSE)),IF($G$5="F1","","")),'Definición técnica de imagenes'!$F$16),"")</f>
        <v/>
      </c>
      <c r="J64" s="14"/>
      <c r="K64" s="15"/>
    </row>
    <row r="65" spans="1:11" s="12" customFormat="1" x14ac:dyDescent="0.25">
      <c r="A65" s="13"/>
      <c r="B65" s="13"/>
      <c r="C65" s="13"/>
      <c r="D65" s="14"/>
      <c r="E65" s="14"/>
      <c r="F65" s="14" t="str">
        <f t="shared" si="14"/>
        <v/>
      </c>
      <c r="G65" s="14" t="str">
        <f>IF(F65&lt;&gt;"",IF($G$4="Recurso",IF(LEFT($G$5,1)="M",VLOOKUP($G$5,'Definición técnica de imagenes'!$A$3:$G$17,5,FALSE),IF($G$5="F1",'Definición técnica de imagenes'!$E$15,'Definición técnica de imagenes'!$F$13)),'Definición técnica de imagenes'!$E$16),"")</f>
        <v/>
      </c>
      <c r="H65" s="14" t="str">
        <f t="shared" si="15"/>
        <v/>
      </c>
      <c r="I65" s="14" t="str">
        <f>IF(OR(B65&lt;&gt;"",J65&lt;&gt;""),IF($G$4="Recurso",IF(LEFT($G$5,1)="M",IF(VLOOKUP($G$5,'Definición técnica de imagenes'!$A$3:$G$17,6,FALSE)=0,"",VLOOKUP($G$5,'Definición técnica de imagenes'!$A$3:$G$17,6,FALSE)),IF($G$5="F1","","")),'Definición técnica de imagenes'!$F$16),"")</f>
        <v/>
      </c>
      <c r="J65" s="14"/>
      <c r="K65" s="15"/>
    </row>
    <row r="66" spans="1:11" s="12" customFormat="1" x14ac:dyDescent="0.25">
      <c r="A66" s="13"/>
      <c r="B66" s="13"/>
      <c r="C66" s="13"/>
      <c r="D66" s="14"/>
      <c r="E66" s="14"/>
      <c r="F66" s="14" t="str">
        <f t="shared" si="14"/>
        <v/>
      </c>
      <c r="G66" s="14" t="str">
        <f>IF(F66&lt;&gt;"",IF($G$4="Recurso",IF(LEFT($G$5,1)="M",VLOOKUP($G$5,'Definición técnica de imagenes'!$A$3:$G$17,5,FALSE),IF($G$5="F1",'Definición técnica de imagenes'!$E$15,'Definición técnica de imagenes'!$F$13)),'Definición técnica de imagenes'!$E$16),"")</f>
        <v/>
      </c>
      <c r="H66" s="14" t="str">
        <f t="shared" si="15"/>
        <v/>
      </c>
      <c r="I66" s="14" t="str">
        <f>IF(OR(B66&lt;&gt;"",J66&lt;&gt;""),IF($G$4="Recurso",IF(LEFT($G$5,1)="M",IF(VLOOKUP($G$5,'Definición técnica de imagenes'!$A$3:$G$17,6,FALSE)=0,"",VLOOKUP($G$5,'Definición técnica de imagenes'!$A$3:$G$17,6,FALSE)),IF($G$5="F1","","")),'Definición técnica de imagenes'!$F$16),"")</f>
        <v/>
      </c>
      <c r="J66" s="14"/>
      <c r="K66" s="15"/>
    </row>
    <row r="67" spans="1:11" s="12" customFormat="1" x14ac:dyDescent="0.25">
      <c r="A67" s="13"/>
      <c r="B67" s="13"/>
      <c r="C67" s="13"/>
      <c r="D67" s="14"/>
      <c r="E67" s="14"/>
      <c r="F67" s="14" t="str">
        <f t="shared" si="14"/>
        <v/>
      </c>
      <c r="G67" s="14" t="str">
        <f>IF(F67&lt;&gt;"",IF($G$4="Recurso",IF(LEFT($G$5,1)="M",VLOOKUP($G$5,'Definición técnica de imagenes'!$A$3:$G$17,5,FALSE),IF($G$5="F1",'Definición técnica de imagenes'!$E$15,'Definición técnica de imagenes'!$F$13)),'Definición técnica de imagenes'!$E$16),"")</f>
        <v/>
      </c>
      <c r="H67" s="14" t="str">
        <f t="shared" si="15"/>
        <v/>
      </c>
      <c r="I67" s="14" t="str">
        <f>IF(OR(B67&lt;&gt;"",J67&lt;&gt;""),IF($G$4="Recurso",IF(LEFT($G$5,1)="M",IF(VLOOKUP($G$5,'Definición técnica de imagenes'!$A$3:$G$17,6,FALSE)=0,"",VLOOKUP($G$5,'Definición técnica de imagenes'!$A$3:$G$17,6,FALSE)),IF($G$5="F1","","")),'Definición técnica de imagenes'!$F$16),"")</f>
        <v/>
      </c>
      <c r="J67" s="14"/>
      <c r="K67" s="15"/>
    </row>
  </sheetData>
  <mergeCells count="7">
    <mergeCell ref="F2:G2"/>
    <mergeCell ref="F3:G3"/>
    <mergeCell ref="F8:I8"/>
    <mergeCell ref="C2:D2"/>
    <mergeCell ref="C3:D3"/>
    <mergeCell ref="C4:D4"/>
    <mergeCell ref="C5:D5"/>
  </mergeCells>
  <conditionalFormatting sqref="F5:G5">
    <cfRule type="expression" dxfId="2" priority="2">
      <formula>$G$4&lt;&gt;"Recurso"</formula>
    </cfRule>
    <cfRule type="expression" dxfId="1" priority="4">
      <formula>$G$4="Recurso"</formula>
    </cfRule>
  </conditionalFormatting>
  <conditionalFormatting sqref="F5">
    <cfRule type="expression" dxfId="0" priority="3">
      <formula>$G$4="Recurso"</formula>
    </cfRule>
  </conditionalFormatting>
  <dataValidations count="7">
    <dataValidation type="date" allowBlank="1" showInputMessage="1" showErrorMessage="1" sqref="F3:G3">
      <formula1>42036</formula1>
      <formula2>42490</formula2>
    </dataValidation>
    <dataValidation type="list" allowBlank="1" showInputMessage="1" showErrorMessage="1" sqref="G4">
      <formula1>"Cuaderno de Estudio,Recurso"</formula1>
    </dataValidation>
    <dataValidation type="list" allowBlank="1" showInputMessage="1" showErrorMessage="1" sqref="G5">
      <formula1>"M3A,M5A,M6A,M7A,M8A,M9B,M9C,M10B,M12D,M101,F1,F6,F6b,F7,F11,F13"</formula1>
    </dataValidation>
    <dataValidation type="list" allowBlank="1" showInputMessage="1" showErrorMessage="1" sqref="C2">
      <formula1>"Matemáticas,Ciencias Naturales,Ciencias Sociales,Lenguaje"</formula1>
    </dataValidation>
    <dataValidation type="list" allowBlank="1" showInputMessage="1" showErrorMessage="1" sqref="C3">
      <formula1>"3,4,5,6,7,8,9,10,11"</formula1>
    </dataValidation>
    <dataValidation type="list" allowBlank="1" showInputMessage="1" showErrorMessage="1" sqref="E10:E67">
      <formula1>"Vertical,Horizontal"</formula1>
    </dataValidation>
    <dataValidation type="list" allowBlank="1" showInputMessage="1" showErrorMessage="1" sqref="D10:D67">
      <formula1>"Ilustración,Fotografía"</formula1>
    </dataValidation>
  </dataValidations>
  <pageMargins left="0.75" right="0.75" top="1" bottom="1" header="0.5" footer="0.5"/>
  <pageSetup orientation="portrait" horizontalDpi="4294967292" verticalDpi="4294967292" r:id="rId1"/>
  <drawing r:id="rId2"/>
  <legacyDrawing r:id="rId3"/>
  <extLst>
    <ext xmlns:mx="http://schemas.microsoft.com/office/mac/excel/2008/main" uri="{64002731-A6B0-56B0-2670-7721B7C09600}">
      <mx:PLV Mode="0" OnePage="0" WScale="0"/>
    </ext>
  </extLst>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sheetPr codeName="Hoja2"/>
  <dimension ref="A1:K45"/>
  <sheetViews>
    <sheetView workbookViewId="0">
      <selection activeCell="A3" sqref="A3"/>
    </sheetView>
  </sheetViews>
  <sheetFormatPr baseColWidth="10" defaultRowHeight="15.75" x14ac:dyDescent="0.25"/>
  <cols>
    <col min="1" max="1" width="72.25" style="24" customWidth="1"/>
    <col min="2" max="2" width="11" style="24"/>
    <col min="3" max="3" width="13.875" style="24" customWidth="1"/>
    <col min="4" max="4" width="11.375" style="24" customWidth="1"/>
    <col min="5" max="7" width="11" style="24"/>
    <col min="8" max="11" width="11" style="24" hidden="1" customWidth="1"/>
    <col min="12" max="16384" width="11" style="24"/>
  </cols>
  <sheetData>
    <row r="1" spans="1:11" ht="16.5" thickBot="1" x14ac:dyDescent="0.3">
      <c r="A1" s="85" t="s">
        <v>38</v>
      </c>
      <c r="B1" s="86"/>
      <c r="C1" s="86"/>
      <c r="D1" s="86"/>
      <c r="E1" s="86"/>
      <c r="F1" s="87"/>
    </row>
    <row r="2" spans="1:11" x14ac:dyDescent="0.25">
      <c r="A2" s="32" t="s">
        <v>42</v>
      </c>
      <c r="B2" s="33"/>
      <c r="C2" s="88" t="s">
        <v>13</v>
      </c>
      <c r="D2" s="89"/>
      <c r="E2" s="90"/>
      <c r="F2" s="34"/>
    </row>
    <row r="3" spans="1:11" ht="63" x14ac:dyDescent="0.25">
      <c r="A3" s="35" t="s">
        <v>43</v>
      </c>
      <c r="B3" s="33"/>
      <c r="C3" s="94" t="s">
        <v>14</v>
      </c>
      <c r="D3" s="95"/>
      <c r="E3" s="96"/>
      <c r="F3" s="34"/>
      <c r="H3" s="24" t="s">
        <v>18</v>
      </c>
      <c r="I3" s="24" t="s">
        <v>19</v>
      </c>
      <c r="J3" s="24" t="s">
        <v>20</v>
      </c>
      <c r="K3" s="24" t="s">
        <v>52</v>
      </c>
    </row>
    <row r="4" spans="1:11" ht="31.5" x14ac:dyDescent="0.25">
      <c r="A4" s="32" t="s">
        <v>44</v>
      </c>
      <c r="B4" s="33"/>
      <c r="C4" s="28" t="s">
        <v>15</v>
      </c>
      <c r="D4" s="27" t="s">
        <v>16</v>
      </c>
      <c r="E4" s="31" t="s">
        <v>17</v>
      </c>
      <c r="F4" s="34"/>
      <c r="H4" s="24" t="s">
        <v>21</v>
      </c>
      <c r="I4" s="24" t="s">
        <v>25</v>
      </c>
      <c r="J4" s="24">
        <v>1</v>
      </c>
      <c r="K4" s="24">
        <v>1</v>
      </c>
    </row>
    <row r="5" spans="1:11" ht="79.5" thickBot="1" x14ac:dyDescent="0.3">
      <c r="A5" s="35" t="s">
        <v>45</v>
      </c>
      <c r="B5" s="33"/>
      <c r="C5" s="30" t="s">
        <v>35</v>
      </c>
      <c r="D5" s="97" t="str">
        <f>CONCATENATE(H21,"_",I21,"_",J21,"_CO")</f>
        <v>MA_11_01_CO</v>
      </c>
      <c r="E5" s="98"/>
      <c r="F5" s="34"/>
      <c r="H5" s="24" t="s">
        <v>22</v>
      </c>
      <c r="I5" s="24" t="s">
        <v>26</v>
      </c>
      <c r="J5" s="24">
        <v>2</v>
      </c>
      <c r="K5" s="24">
        <v>2</v>
      </c>
    </row>
    <row r="6" spans="1:11" ht="32.25" thickBot="1" x14ac:dyDescent="0.3">
      <c r="A6" s="32" t="s">
        <v>10</v>
      </c>
      <c r="B6" s="33"/>
      <c r="C6" s="33"/>
      <c r="D6" s="33"/>
      <c r="E6" s="33"/>
      <c r="F6" s="34"/>
      <c r="H6" s="24" t="s">
        <v>23</v>
      </c>
      <c r="I6" s="24" t="s">
        <v>27</v>
      </c>
      <c r="J6" s="24">
        <v>3</v>
      </c>
      <c r="K6" s="24">
        <v>3</v>
      </c>
    </row>
    <row r="7" spans="1:11" ht="48" thickBot="1" x14ac:dyDescent="0.3">
      <c r="A7" s="35" t="s">
        <v>11</v>
      </c>
      <c r="B7" s="33"/>
      <c r="C7" s="64" t="s">
        <v>127</v>
      </c>
      <c r="D7" s="83" t="str">
        <f>CONCATENATE("SolicitudGrafica_",D5,".xls")</f>
        <v>SolicitudGrafica_MA_11_01_CO.xls</v>
      </c>
      <c r="E7" s="83"/>
      <c r="F7" s="84"/>
      <c r="H7" s="24" t="s">
        <v>24</v>
      </c>
      <c r="I7" s="24" t="s">
        <v>28</v>
      </c>
      <c r="J7" s="24">
        <v>4</v>
      </c>
      <c r="K7" s="24">
        <v>4</v>
      </c>
    </row>
    <row r="8" spans="1:11" ht="47.25" x14ac:dyDescent="0.25">
      <c r="A8" s="35" t="s">
        <v>53</v>
      </c>
      <c r="B8" s="33"/>
      <c r="C8" s="33"/>
      <c r="D8" s="33"/>
      <c r="E8" s="33"/>
      <c r="F8" s="34"/>
      <c r="I8" s="24" t="s">
        <v>29</v>
      </c>
      <c r="J8" s="24">
        <v>5</v>
      </c>
      <c r="K8" s="24">
        <v>5</v>
      </c>
    </row>
    <row r="9" spans="1:11" ht="47.25" x14ac:dyDescent="0.25">
      <c r="A9" s="35" t="s">
        <v>12</v>
      </c>
      <c r="B9" s="33"/>
      <c r="C9" s="33"/>
      <c r="D9" s="33"/>
      <c r="E9" s="33"/>
      <c r="F9" s="34"/>
      <c r="I9" s="24" t="s">
        <v>30</v>
      </c>
      <c r="J9" s="24">
        <v>6</v>
      </c>
      <c r="K9" s="24">
        <v>6</v>
      </c>
    </row>
    <row r="10" spans="1:11" ht="32.25" thickBot="1" x14ac:dyDescent="0.3">
      <c r="A10" s="36" t="s">
        <v>36</v>
      </c>
      <c r="B10" s="37"/>
      <c r="C10" s="37"/>
      <c r="D10" s="37"/>
      <c r="E10" s="37"/>
      <c r="F10" s="38"/>
      <c r="I10" s="24" t="s">
        <v>31</v>
      </c>
      <c r="J10" s="24">
        <v>7</v>
      </c>
      <c r="K10" s="24">
        <v>7</v>
      </c>
    </row>
    <row r="11" spans="1:11" x14ac:dyDescent="0.25">
      <c r="I11" s="24" t="s">
        <v>32</v>
      </c>
      <c r="J11" s="24">
        <v>8</v>
      </c>
      <c r="K11" s="24">
        <v>8</v>
      </c>
    </row>
    <row r="12" spans="1:11" ht="16.5" thickBot="1" x14ac:dyDescent="0.3">
      <c r="I12" s="24" t="s">
        <v>37</v>
      </c>
      <c r="J12" s="24">
        <v>9</v>
      </c>
      <c r="K12" s="24">
        <v>9</v>
      </c>
    </row>
    <row r="13" spans="1:11" x14ac:dyDescent="0.25">
      <c r="A13" s="85" t="s">
        <v>41</v>
      </c>
      <c r="B13" s="86"/>
      <c r="C13" s="86"/>
      <c r="D13" s="86"/>
      <c r="E13" s="86"/>
      <c r="F13" s="87"/>
      <c r="I13" s="24" t="s">
        <v>33</v>
      </c>
      <c r="J13" s="24">
        <v>10</v>
      </c>
      <c r="K13" s="24">
        <v>10</v>
      </c>
    </row>
    <row r="14" spans="1:11" ht="16.5" thickBot="1" x14ac:dyDescent="0.3">
      <c r="A14" s="35"/>
      <c r="B14" s="33"/>
      <c r="C14" s="33"/>
      <c r="D14" s="33"/>
      <c r="E14" s="33"/>
      <c r="F14" s="34"/>
      <c r="I14" s="24" t="s">
        <v>34</v>
      </c>
      <c r="J14" s="24">
        <v>11</v>
      </c>
      <c r="K14" s="24">
        <v>11</v>
      </c>
    </row>
    <row r="15" spans="1:11" x14ac:dyDescent="0.25">
      <c r="A15" s="32" t="s">
        <v>46</v>
      </c>
      <c r="B15" s="33"/>
      <c r="C15" s="88" t="s">
        <v>49</v>
      </c>
      <c r="D15" s="89"/>
      <c r="E15" s="89"/>
      <c r="F15" s="90"/>
      <c r="J15" s="24">
        <v>12</v>
      </c>
      <c r="K15" s="24">
        <v>12</v>
      </c>
    </row>
    <row r="16" spans="1:11" ht="67.150000000000006" customHeight="1" x14ac:dyDescent="0.25">
      <c r="A16" s="35" t="s">
        <v>47</v>
      </c>
      <c r="B16" s="33"/>
      <c r="C16" s="28" t="s">
        <v>15</v>
      </c>
      <c r="D16" s="27" t="s">
        <v>16</v>
      </c>
      <c r="E16" s="27" t="s">
        <v>17</v>
      </c>
      <c r="F16" s="29" t="s">
        <v>50</v>
      </c>
      <c r="J16" s="24">
        <v>13</v>
      </c>
      <c r="K16" s="24">
        <v>13</v>
      </c>
    </row>
    <row r="17" spans="1:11" ht="32.1" customHeight="1" thickBot="1" x14ac:dyDescent="0.3">
      <c r="A17" s="32" t="s">
        <v>44</v>
      </c>
      <c r="B17" s="33"/>
      <c r="C17" s="30" t="s">
        <v>35</v>
      </c>
      <c r="D17" s="91" t="str">
        <f>CONCATENATE(H21,"_",I21,"_",J21,"_",K45)</f>
        <v>MA_11_01_REC10</v>
      </c>
      <c r="E17" s="92"/>
      <c r="F17" s="93"/>
      <c r="J17" s="24">
        <v>14</v>
      </c>
      <c r="K17" s="24">
        <v>14</v>
      </c>
    </row>
    <row r="18" spans="1:11" ht="79.5" thickBot="1" x14ac:dyDescent="0.3">
      <c r="A18" s="35" t="s">
        <v>48</v>
      </c>
      <c r="B18" s="33"/>
      <c r="C18" s="64" t="s">
        <v>128</v>
      </c>
      <c r="D18" s="83" t="str">
        <f>CONCATENATE("SolicitudGrafica_",D17,".xls")</f>
        <v>SolicitudGrafica_MA_11_01_REC10.xls</v>
      </c>
      <c r="E18" s="83"/>
      <c r="F18" s="84"/>
      <c r="J18" s="24">
        <v>15</v>
      </c>
      <c r="K18" s="24">
        <v>15</v>
      </c>
    </row>
    <row r="19" spans="1:11" x14ac:dyDescent="0.25">
      <c r="A19" s="32" t="s">
        <v>10</v>
      </c>
      <c r="B19" s="33"/>
      <c r="C19" s="33"/>
      <c r="D19" s="33"/>
      <c r="E19" s="33"/>
      <c r="F19" s="34"/>
      <c r="H19" s="24">
        <v>3</v>
      </c>
      <c r="J19" s="24">
        <v>16</v>
      </c>
      <c r="K19" s="24">
        <v>16</v>
      </c>
    </row>
    <row r="20" spans="1:11" ht="63.75" thickBot="1" x14ac:dyDescent="0.3">
      <c r="A20" s="36" t="s">
        <v>51</v>
      </c>
      <c r="B20" s="37"/>
      <c r="C20" s="37"/>
      <c r="D20" s="37"/>
      <c r="E20" s="37"/>
      <c r="F20" s="38"/>
      <c r="H20" s="24">
        <v>1</v>
      </c>
      <c r="I20" s="24">
        <v>9</v>
      </c>
      <c r="J20" s="24">
        <v>1</v>
      </c>
      <c r="K20" s="24">
        <v>17</v>
      </c>
    </row>
    <row r="21" spans="1:11" x14ac:dyDescent="0.25">
      <c r="H21" s="24" t="str">
        <f>IF(INDEX(H4:H7,H20)=H4,"MA",IF(INDEX(H4:H7,H20)=H5,"CN",IF(INDEX(H4:H7,H20)=H6,"CS",IF(INDEX(H4:H7,H20)=H7,"LE"))))</f>
        <v>MA</v>
      </c>
      <c r="I21" s="24" t="str">
        <f>CONCATENATE(IF((I20+2)&lt;10,"0",""),I20+2)</f>
        <v>11</v>
      </c>
      <c r="J21" s="24" t="str">
        <f>CONCATENATE(IF(J20&lt;10,"0",""),J20)</f>
        <v>01</v>
      </c>
      <c r="K21" s="24">
        <v>18</v>
      </c>
    </row>
    <row r="22" spans="1:11" x14ac:dyDescent="0.25">
      <c r="K22" s="24">
        <v>19</v>
      </c>
    </row>
    <row r="23" spans="1:11" x14ac:dyDescent="0.25">
      <c r="K23" s="24">
        <v>20</v>
      </c>
    </row>
    <row r="24" spans="1:11" x14ac:dyDescent="0.25">
      <c r="K24" s="24">
        <v>21</v>
      </c>
    </row>
    <row r="25" spans="1:11" x14ac:dyDescent="0.25">
      <c r="K25" s="24">
        <v>22</v>
      </c>
    </row>
    <row r="26" spans="1:11" x14ac:dyDescent="0.25">
      <c r="K26" s="24">
        <v>23</v>
      </c>
    </row>
    <row r="27" spans="1:11" x14ac:dyDescent="0.25">
      <c r="K27" s="24">
        <v>24</v>
      </c>
    </row>
    <row r="28" spans="1:11" x14ac:dyDescent="0.25">
      <c r="K28" s="24">
        <v>25</v>
      </c>
    </row>
    <row r="29" spans="1:11" x14ac:dyDescent="0.25">
      <c r="K29" s="24">
        <v>26</v>
      </c>
    </row>
    <row r="30" spans="1:11" x14ac:dyDescent="0.25">
      <c r="K30" s="24">
        <v>27</v>
      </c>
    </row>
    <row r="31" spans="1:11" x14ac:dyDescent="0.25">
      <c r="K31" s="24">
        <v>28</v>
      </c>
    </row>
    <row r="32" spans="1:11" x14ac:dyDescent="0.25">
      <c r="K32" s="24">
        <v>29</v>
      </c>
    </row>
    <row r="33" spans="11:11" x14ac:dyDescent="0.25">
      <c r="K33" s="24">
        <v>30</v>
      </c>
    </row>
    <row r="34" spans="11:11" x14ac:dyDescent="0.25">
      <c r="K34" s="24">
        <v>31</v>
      </c>
    </row>
    <row r="35" spans="11:11" x14ac:dyDescent="0.25">
      <c r="K35" s="24">
        <v>32</v>
      </c>
    </row>
    <row r="36" spans="11:11" x14ac:dyDescent="0.25">
      <c r="K36" s="24">
        <v>33</v>
      </c>
    </row>
    <row r="37" spans="11:11" x14ac:dyDescent="0.25">
      <c r="K37" s="24">
        <v>34</v>
      </c>
    </row>
    <row r="38" spans="11:11" x14ac:dyDescent="0.25">
      <c r="K38" s="24">
        <v>35</v>
      </c>
    </row>
    <row r="39" spans="11:11" x14ac:dyDescent="0.25">
      <c r="K39" s="24">
        <v>36</v>
      </c>
    </row>
    <row r="40" spans="11:11" x14ac:dyDescent="0.25">
      <c r="K40" s="24">
        <v>37</v>
      </c>
    </row>
    <row r="41" spans="11:11" x14ac:dyDescent="0.25">
      <c r="K41" s="24">
        <v>38</v>
      </c>
    </row>
    <row r="42" spans="11:11" x14ac:dyDescent="0.25">
      <c r="K42" s="24">
        <v>39</v>
      </c>
    </row>
    <row r="43" spans="11:11" x14ac:dyDescent="0.25">
      <c r="K43" s="24">
        <v>40</v>
      </c>
    </row>
    <row r="44" spans="11:11" x14ac:dyDescent="0.25">
      <c r="K44" s="24">
        <v>1</v>
      </c>
    </row>
    <row r="45" spans="11:11" x14ac:dyDescent="0.25">
      <c r="K45" s="24" t="str">
        <f>CONCATENATE("REC",K44,0)</f>
        <v>REC10</v>
      </c>
    </row>
  </sheetData>
  <mergeCells count="9">
    <mergeCell ref="D18:F18"/>
    <mergeCell ref="A1:F1"/>
    <mergeCell ref="C15:F15"/>
    <mergeCell ref="A13:F13"/>
    <mergeCell ref="D17:F17"/>
    <mergeCell ref="C3:E3"/>
    <mergeCell ref="C2:E2"/>
    <mergeCell ref="D5:E5"/>
    <mergeCell ref="D7:F7"/>
  </mergeCells>
  <pageMargins left="0.7" right="0.7" top="0.75" bottom="0.75" header="0.3" footer="0.3"/>
  <pageSetup paperSize="9" orientation="portrait" r:id="rId1"/>
  <drawing r:id="rId2"/>
  <legacyDrawing r:id="rId3"/>
  <mc:AlternateContent xmlns:mc="http://schemas.openxmlformats.org/markup-compatibility/2006">
    <mc:Choice Requires="x14">
      <controls>
        <mc:AlternateContent xmlns:mc="http://schemas.openxmlformats.org/markup-compatibility/2006">
          <mc:Choice Requires="x14">
            <control shapeId="1030" r:id="rId4" name="Drop Down 6">
              <controlPr defaultSize="0" autoLine="0" autoPict="0" macro="[0]!Listadesplegable2_Cambiar">
                <anchor moveWithCells="1">
                  <from>
                    <xdr:col>2</xdr:col>
                    <xdr:colOff>0</xdr:colOff>
                    <xdr:row>15</xdr:row>
                    <xdr:rowOff>485775</xdr:rowOff>
                  </from>
                  <to>
                    <xdr:col>2</xdr:col>
                    <xdr:colOff>1019175</xdr:colOff>
                    <xdr:row>15</xdr:row>
                    <xdr:rowOff>714375</xdr:rowOff>
                  </to>
                </anchor>
              </controlPr>
            </control>
          </mc:Choice>
        </mc:AlternateContent>
        <mc:AlternateContent xmlns:mc="http://schemas.openxmlformats.org/markup-compatibility/2006">
          <mc:Choice Requires="x14">
            <control shapeId="1031" r:id="rId5" name="Drop Down 7">
              <controlPr defaultSize="0" autoLine="0" autoPict="0">
                <anchor moveWithCells="1">
                  <from>
                    <xdr:col>2</xdr:col>
                    <xdr:colOff>1019175</xdr:colOff>
                    <xdr:row>15</xdr:row>
                    <xdr:rowOff>485775</xdr:rowOff>
                  </from>
                  <to>
                    <xdr:col>3</xdr:col>
                    <xdr:colOff>828675</xdr:colOff>
                    <xdr:row>15</xdr:row>
                    <xdr:rowOff>714375</xdr:rowOff>
                  </to>
                </anchor>
              </controlPr>
            </control>
          </mc:Choice>
        </mc:AlternateContent>
        <mc:AlternateContent xmlns:mc="http://schemas.openxmlformats.org/markup-compatibility/2006">
          <mc:Choice Requires="x14">
            <control shapeId="1032" r:id="rId6" name="Drop Down 8">
              <controlPr defaultSize="0" autoLine="0" autoPict="0">
                <anchor moveWithCells="1">
                  <from>
                    <xdr:col>4</xdr:col>
                    <xdr:colOff>9525</xdr:colOff>
                    <xdr:row>15</xdr:row>
                    <xdr:rowOff>485775</xdr:rowOff>
                  </from>
                  <to>
                    <xdr:col>4</xdr:col>
                    <xdr:colOff>838200</xdr:colOff>
                    <xdr:row>15</xdr:row>
                    <xdr:rowOff>714375</xdr:rowOff>
                  </to>
                </anchor>
              </controlPr>
            </control>
          </mc:Choice>
        </mc:AlternateContent>
        <mc:AlternateContent xmlns:mc="http://schemas.openxmlformats.org/markup-compatibility/2006">
          <mc:Choice Requires="x14">
            <control shapeId="1035" r:id="rId7" name="Drop Down 11">
              <controlPr defaultSize="0" autoLine="0" autoPict="0">
                <anchor moveWithCells="1">
                  <from>
                    <xdr:col>5</xdr:col>
                    <xdr:colOff>9525</xdr:colOff>
                    <xdr:row>15</xdr:row>
                    <xdr:rowOff>485775</xdr:rowOff>
                  </from>
                  <to>
                    <xdr:col>5</xdr:col>
                    <xdr:colOff>838200</xdr:colOff>
                    <xdr:row>15</xdr:row>
                    <xdr:rowOff>714375</xdr:rowOff>
                  </to>
                </anchor>
              </controlPr>
            </control>
          </mc:Choice>
        </mc:AlternateContent>
        <mc:AlternateContent xmlns:mc="http://schemas.openxmlformats.org/markup-compatibility/2006">
          <mc:Choice Requires="x14">
            <control shapeId="1026" r:id="rId8" name="Drop Down 2">
              <controlPr defaultSize="0" autoLine="0" autoPict="0" macro="[0]!Listadesplegable2_Cambiar">
                <anchor moveWithCells="1">
                  <from>
                    <xdr:col>2</xdr:col>
                    <xdr:colOff>19050</xdr:colOff>
                    <xdr:row>4</xdr:row>
                    <xdr:rowOff>9525</xdr:rowOff>
                  </from>
                  <to>
                    <xdr:col>2</xdr:col>
                    <xdr:colOff>1038225</xdr:colOff>
                    <xdr:row>4</xdr:row>
                    <xdr:rowOff>238125</xdr:rowOff>
                  </to>
                </anchor>
              </controlPr>
            </control>
          </mc:Choice>
        </mc:AlternateContent>
        <mc:AlternateContent xmlns:mc="http://schemas.openxmlformats.org/markup-compatibility/2006">
          <mc:Choice Requires="x14">
            <control shapeId="1028" r:id="rId9" name="Drop Down 4">
              <controlPr defaultSize="0" autoLine="0" autoPict="0">
                <anchor moveWithCells="1">
                  <from>
                    <xdr:col>2</xdr:col>
                    <xdr:colOff>1047750</xdr:colOff>
                    <xdr:row>4</xdr:row>
                    <xdr:rowOff>9525</xdr:rowOff>
                  </from>
                  <to>
                    <xdr:col>3</xdr:col>
                    <xdr:colOff>866775</xdr:colOff>
                    <xdr:row>4</xdr:row>
                    <xdr:rowOff>238125</xdr:rowOff>
                  </to>
                </anchor>
              </controlPr>
            </control>
          </mc:Choice>
        </mc:AlternateContent>
        <mc:AlternateContent xmlns:mc="http://schemas.openxmlformats.org/markup-compatibility/2006">
          <mc:Choice Requires="x14">
            <control shapeId="1029" r:id="rId10" name="Drop Down 5">
              <controlPr defaultSize="0" autoLine="0" autoPict="0">
                <anchor moveWithCells="1">
                  <from>
                    <xdr:col>4</xdr:col>
                    <xdr:colOff>19050</xdr:colOff>
                    <xdr:row>4</xdr:row>
                    <xdr:rowOff>9525</xdr:rowOff>
                  </from>
                  <to>
                    <xdr:col>5</xdr:col>
                    <xdr:colOff>9525</xdr:colOff>
                    <xdr:row>4</xdr:row>
                    <xdr:rowOff>238125</xdr:rowOff>
                  </to>
                </anchor>
              </controlPr>
            </control>
          </mc:Choice>
        </mc:AlternateContent>
      </controls>
    </mc:Choice>
  </mc:AlternateConten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K26"/>
  <sheetViews>
    <sheetView showGridLines="0" zoomScale="125" zoomScaleNormal="125" zoomScalePageLayoutView="125" workbookViewId="0">
      <pane ySplit="2" topLeftCell="A3" activePane="bottomLeft" state="frozen"/>
      <selection pane="bottomLeft" activeCell="B7" sqref="B7"/>
    </sheetView>
  </sheetViews>
  <sheetFormatPr baseColWidth="10" defaultColWidth="10.875" defaultRowHeight="15.75" x14ac:dyDescent="0.25"/>
  <cols>
    <col min="1" max="1" width="21" style="24" customWidth="1"/>
    <col min="2" max="2" width="22.25" style="24" customWidth="1"/>
    <col min="3" max="3" width="17.375" style="24" customWidth="1"/>
    <col min="4" max="4" width="10.875" style="24"/>
    <col min="5" max="5" width="11.75" style="24" customWidth="1"/>
    <col min="6" max="6" width="12.75" style="24" customWidth="1"/>
    <col min="7" max="7" width="11" style="24" customWidth="1"/>
    <col min="8" max="8" width="24.5" style="24" customWidth="1"/>
    <col min="9" max="9" width="22.25" style="24" customWidth="1"/>
    <col min="10" max="10" width="20.75" style="24" customWidth="1"/>
    <col min="11" max="11" width="44.5" style="24" customWidth="1"/>
    <col min="12" max="16384" width="10.875" style="24"/>
  </cols>
  <sheetData>
    <row r="1" spans="1:11" x14ac:dyDescent="0.25">
      <c r="A1" s="99" t="s">
        <v>56</v>
      </c>
      <c r="B1" s="99" t="s">
        <v>63</v>
      </c>
      <c r="C1" s="99" t="s">
        <v>64</v>
      </c>
      <c r="D1" s="99" t="s">
        <v>5</v>
      </c>
      <c r="E1" s="99" t="s">
        <v>65</v>
      </c>
      <c r="F1" s="99" t="s">
        <v>66</v>
      </c>
      <c r="G1" s="99" t="s">
        <v>67</v>
      </c>
      <c r="H1" s="100" t="s">
        <v>68</v>
      </c>
      <c r="I1" s="100"/>
      <c r="J1" s="100"/>
    </row>
    <row r="2" spans="1:11" x14ac:dyDescent="0.25">
      <c r="A2" s="99"/>
      <c r="B2" s="99"/>
      <c r="C2" s="99"/>
      <c r="D2" s="99"/>
      <c r="E2" s="99"/>
      <c r="F2" s="99"/>
      <c r="G2" s="99"/>
      <c r="H2" s="43" t="s">
        <v>65</v>
      </c>
      <c r="I2" s="43" t="s">
        <v>66</v>
      </c>
      <c r="J2" s="43" t="s">
        <v>67</v>
      </c>
    </row>
    <row r="3" spans="1:11" s="45" customFormat="1" x14ac:dyDescent="0.25">
      <c r="A3" s="44" t="s">
        <v>69</v>
      </c>
      <c r="B3" s="44" t="s">
        <v>70</v>
      </c>
      <c r="C3" s="44" t="s">
        <v>71</v>
      </c>
      <c r="D3" s="44" t="s">
        <v>72</v>
      </c>
      <c r="E3" s="44" t="s">
        <v>73</v>
      </c>
      <c r="F3" s="44"/>
      <c r="G3" s="44"/>
      <c r="H3" s="44" t="s">
        <v>130</v>
      </c>
      <c r="I3" s="44"/>
      <c r="J3" s="44"/>
    </row>
    <row r="4" spans="1:11" s="45" customFormat="1" x14ac:dyDescent="0.25">
      <c r="A4" s="46" t="s">
        <v>57</v>
      </c>
      <c r="B4" s="46" t="s">
        <v>74</v>
      </c>
      <c r="C4" s="46" t="s">
        <v>71</v>
      </c>
      <c r="D4" s="46" t="s">
        <v>72</v>
      </c>
      <c r="E4" s="46" t="s">
        <v>75</v>
      </c>
      <c r="F4" s="46" t="s">
        <v>76</v>
      </c>
      <c r="G4" s="46"/>
      <c r="H4" s="46" t="s">
        <v>131</v>
      </c>
      <c r="I4" s="46" t="s">
        <v>133</v>
      </c>
      <c r="J4" s="46"/>
    </row>
    <row r="5" spans="1:11" s="45" customFormat="1" x14ac:dyDescent="0.25">
      <c r="A5" s="47" t="s">
        <v>77</v>
      </c>
      <c r="B5" s="46" t="s">
        <v>78</v>
      </c>
      <c r="C5" s="46" t="s">
        <v>71</v>
      </c>
      <c r="D5" s="46" t="s">
        <v>72</v>
      </c>
      <c r="E5" s="46" t="s">
        <v>75</v>
      </c>
      <c r="F5" s="46" t="s">
        <v>76</v>
      </c>
      <c r="G5" s="48"/>
      <c r="H5" s="46" t="s">
        <v>131</v>
      </c>
      <c r="I5" s="46" t="s">
        <v>133</v>
      </c>
      <c r="J5" s="48"/>
    </row>
    <row r="6" spans="1:11" s="45" customFormat="1" x14ac:dyDescent="0.25">
      <c r="A6" s="46" t="s">
        <v>58</v>
      </c>
      <c r="B6" s="46" t="s">
        <v>79</v>
      </c>
      <c r="C6" s="46" t="s">
        <v>71</v>
      </c>
      <c r="D6" s="46" t="s">
        <v>72</v>
      </c>
      <c r="E6" s="46" t="s">
        <v>75</v>
      </c>
      <c r="F6" s="46" t="s">
        <v>76</v>
      </c>
      <c r="G6" s="46" t="s">
        <v>73</v>
      </c>
      <c r="H6" s="46" t="s">
        <v>131</v>
      </c>
      <c r="I6" s="46" t="s">
        <v>133</v>
      </c>
      <c r="J6" s="46" t="s">
        <v>134</v>
      </c>
    </row>
    <row r="7" spans="1:11" s="45" customFormat="1" ht="25.5" x14ac:dyDescent="0.25">
      <c r="A7" s="46" t="s">
        <v>80</v>
      </c>
      <c r="B7" s="46" t="s">
        <v>81</v>
      </c>
      <c r="C7" s="46" t="s">
        <v>71</v>
      </c>
      <c r="D7" s="46" t="s">
        <v>72</v>
      </c>
      <c r="E7" s="46" t="s">
        <v>75</v>
      </c>
      <c r="F7" s="46" t="s">
        <v>76</v>
      </c>
      <c r="G7" s="46"/>
      <c r="H7" s="46" t="s">
        <v>131</v>
      </c>
      <c r="I7" s="46" t="s">
        <v>133</v>
      </c>
      <c r="J7" s="46"/>
    </row>
    <row r="8" spans="1:11" s="45" customFormat="1" ht="25.5" x14ac:dyDescent="0.25">
      <c r="A8" s="46" t="s">
        <v>82</v>
      </c>
      <c r="B8" s="46" t="s">
        <v>83</v>
      </c>
      <c r="C8" s="46" t="s">
        <v>71</v>
      </c>
      <c r="D8" s="46" t="s">
        <v>72</v>
      </c>
      <c r="E8" s="46" t="s">
        <v>75</v>
      </c>
      <c r="F8" s="46" t="s">
        <v>76</v>
      </c>
      <c r="G8" s="46"/>
      <c r="H8" s="46" t="s">
        <v>131</v>
      </c>
      <c r="I8" s="46" t="s">
        <v>133</v>
      </c>
      <c r="J8" s="46"/>
    </row>
    <row r="9" spans="1:11" s="45" customFormat="1" x14ac:dyDescent="0.25">
      <c r="A9" s="46" t="s">
        <v>84</v>
      </c>
      <c r="B9" s="46" t="s">
        <v>85</v>
      </c>
      <c r="C9" s="46" t="s">
        <v>71</v>
      </c>
      <c r="D9" s="46" t="s">
        <v>72</v>
      </c>
      <c r="E9" s="46" t="s">
        <v>75</v>
      </c>
      <c r="F9" s="46" t="s">
        <v>76</v>
      </c>
      <c r="G9" s="46"/>
      <c r="H9" s="46" t="s">
        <v>131</v>
      </c>
      <c r="I9" s="46" t="s">
        <v>133</v>
      </c>
      <c r="J9" s="46"/>
    </row>
    <row r="10" spans="1:11" s="45" customFormat="1" x14ac:dyDescent="0.25">
      <c r="A10" s="46" t="s">
        <v>86</v>
      </c>
      <c r="B10" s="46" t="s">
        <v>87</v>
      </c>
      <c r="C10" s="46" t="s">
        <v>71</v>
      </c>
      <c r="D10" s="46" t="s">
        <v>72</v>
      </c>
      <c r="E10" s="46" t="s">
        <v>88</v>
      </c>
      <c r="F10" s="46"/>
      <c r="G10" s="46"/>
      <c r="H10" s="46" t="s">
        <v>130</v>
      </c>
      <c r="I10" s="46" t="s">
        <v>133</v>
      </c>
      <c r="J10" s="46"/>
    </row>
    <row r="11" spans="1:11" s="45" customFormat="1" ht="25.5" x14ac:dyDescent="0.25">
      <c r="A11" s="46" t="s">
        <v>89</v>
      </c>
      <c r="B11" s="46" t="s">
        <v>90</v>
      </c>
      <c r="C11" s="46" t="s">
        <v>71</v>
      </c>
      <c r="D11" s="46" t="s">
        <v>72</v>
      </c>
      <c r="E11" s="46" t="s">
        <v>75</v>
      </c>
      <c r="F11" s="46" t="s">
        <v>76</v>
      </c>
      <c r="G11" s="46"/>
      <c r="H11" s="46" t="s">
        <v>131</v>
      </c>
      <c r="I11" s="46" t="s">
        <v>133</v>
      </c>
      <c r="J11" s="46"/>
    </row>
    <row r="12" spans="1:11" s="45" customFormat="1" x14ac:dyDescent="0.25">
      <c r="A12" s="46" t="s">
        <v>91</v>
      </c>
      <c r="B12" s="46" t="s">
        <v>92</v>
      </c>
      <c r="C12" s="46" t="s">
        <v>71</v>
      </c>
      <c r="D12" s="46" t="s">
        <v>72</v>
      </c>
      <c r="E12" s="46" t="s">
        <v>75</v>
      </c>
      <c r="F12" s="46" t="s">
        <v>76</v>
      </c>
      <c r="G12" s="46"/>
      <c r="H12" s="46" t="s">
        <v>131</v>
      </c>
      <c r="I12" s="46" t="s">
        <v>133</v>
      </c>
      <c r="J12" s="46"/>
    </row>
    <row r="13" spans="1:11" ht="63" x14ac:dyDescent="0.25">
      <c r="A13" s="49" t="s">
        <v>93</v>
      </c>
      <c r="B13" s="49" t="s">
        <v>94</v>
      </c>
      <c r="C13" s="46" t="s">
        <v>71</v>
      </c>
      <c r="D13" s="50" t="s">
        <v>95</v>
      </c>
      <c r="E13" s="50"/>
      <c r="F13" s="51" t="s">
        <v>125</v>
      </c>
      <c r="G13" s="49"/>
      <c r="H13" s="46"/>
      <c r="I13" s="46" t="s">
        <v>130</v>
      </c>
      <c r="J13" s="49"/>
      <c r="K13" s="24" t="s">
        <v>96</v>
      </c>
    </row>
    <row r="14" spans="1:11" x14ac:dyDescent="0.25">
      <c r="A14" s="49" t="s">
        <v>97</v>
      </c>
      <c r="B14" s="49" t="s">
        <v>98</v>
      </c>
      <c r="C14" s="46" t="s">
        <v>71</v>
      </c>
      <c r="D14" s="50" t="s">
        <v>72</v>
      </c>
      <c r="E14" s="50"/>
      <c r="F14" s="51" t="s">
        <v>126</v>
      </c>
      <c r="G14" s="49"/>
      <c r="H14" s="46"/>
      <c r="I14" s="46" t="s">
        <v>130</v>
      </c>
      <c r="J14" s="49"/>
    </row>
    <row r="15" spans="1:11" ht="31.5" x14ac:dyDescent="0.25">
      <c r="A15" s="49" t="s">
        <v>99</v>
      </c>
      <c r="B15" s="49" t="s">
        <v>100</v>
      </c>
      <c r="C15" s="46" t="s">
        <v>101</v>
      </c>
      <c r="D15" s="49" t="s">
        <v>95</v>
      </c>
      <c r="E15" s="49" t="s">
        <v>124</v>
      </c>
      <c r="F15" s="49"/>
      <c r="G15" s="49"/>
      <c r="H15" s="46" t="s">
        <v>130</v>
      </c>
      <c r="I15" s="49"/>
      <c r="J15" s="49"/>
      <c r="K15" s="24" t="s">
        <v>102</v>
      </c>
    </row>
    <row r="16" spans="1:11" ht="94.5" x14ac:dyDescent="0.25">
      <c r="A16" s="51" t="s">
        <v>103</v>
      </c>
      <c r="B16" s="51"/>
      <c r="C16" s="47" t="s">
        <v>101</v>
      </c>
      <c r="D16" s="51" t="s">
        <v>104</v>
      </c>
      <c r="E16" s="50" t="s">
        <v>122</v>
      </c>
      <c r="F16" s="50" t="s">
        <v>123</v>
      </c>
      <c r="G16" s="50"/>
      <c r="H16" s="51" t="s">
        <v>132</v>
      </c>
      <c r="I16" s="51" t="s">
        <v>135</v>
      </c>
      <c r="J16" s="50"/>
      <c r="K16" s="52" t="s">
        <v>105</v>
      </c>
    </row>
    <row r="17" spans="1:11" ht="25.5" x14ac:dyDescent="0.25">
      <c r="A17" s="46" t="s">
        <v>106</v>
      </c>
      <c r="B17" s="46"/>
      <c r="C17" s="46" t="s">
        <v>71</v>
      </c>
      <c r="D17" s="46" t="s">
        <v>72</v>
      </c>
      <c r="E17" s="46" t="s">
        <v>107</v>
      </c>
      <c r="F17" s="46" t="s">
        <v>108</v>
      </c>
      <c r="G17" s="46"/>
      <c r="H17" s="53" t="s">
        <v>109</v>
      </c>
      <c r="I17" s="53" t="s">
        <v>110</v>
      </c>
      <c r="J17" s="46"/>
      <c r="K17" s="54" t="s">
        <v>111</v>
      </c>
    </row>
    <row r="20" spans="1:11" x14ac:dyDescent="0.25">
      <c r="A20" s="55" t="s">
        <v>112</v>
      </c>
    </row>
    <row r="21" spans="1:11" x14ac:dyDescent="0.25">
      <c r="A21" s="56" t="s">
        <v>113</v>
      </c>
      <c r="B21" s="57" t="s">
        <v>136</v>
      </c>
      <c r="C21" s="58" t="s">
        <v>22</v>
      </c>
      <c r="D21" s="57"/>
      <c r="E21" s="57"/>
    </row>
    <row r="22" spans="1:11" x14ac:dyDescent="0.25">
      <c r="A22" s="59" t="s">
        <v>114</v>
      </c>
      <c r="B22" s="65" t="s">
        <v>137</v>
      </c>
      <c r="C22" s="61" t="s">
        <v>138</v>
      </c>
      <c r="D22" s="60"/>
      <c r="E22" s="60"/>
    </row>
    <row r="23" spans="1:11" x14ac:dyDescent="0.25">
      <c r="A23" s="59" t="s">
        <v>115</v>
      </c>
      <c r="B23" s="65" t="s">
        <v>139</v>
      </c>
      <c r="C23" s="61" t="s">
        <v>140</v>
      </c>
      <c r="D23" s="60"/>
      <c r="E23" s="60"/>
    </row>
    <row r="24" spans="1:11" ht="31.5" x14ac:dyDescent="0.25">
      <c r="A24" s="59" t="s">
        <v>116</v>
      </c>
      <c r="B24" s="60" t="s">
        <v>141</v>
      </c>
      <c r="C24" s="61" t="s">
        <v>144</v>
      </c>
      <c r="D24" s="60"/>
      <c r="E24" s="60"/>
    </row>
    <row r="25" spans="1:11" x14ac:dyDescent="0.25">
      <c r="A25" s="59" t="s">
        <v>117</v>
      </c>
      <c r="B25" s="60" t="s">
        <v>142</v>
      </c>
      <c r="C25" s="61" t="s">
        <v>143</v>
      </c>
      <c r="D25" s="60"/>
      <c r="E25" s="60"/>
    </row>
    <row r="26" spans="1:11" ht="63" x14ac:dyDescent="0.25">
      <c r="A26" s="59" t="s">
        <v>118</v>
      </c>
      <c r="B26" s="60" t="s">
        <v>119</v>
      </c>
      <c r="C26" s="61" t="s">
        <v>120</v>
      </c>
      <c r="D26" s="60"/>
      <c r="E26" s="60"/>
    </row>
  </sheetData>
  <mergeCells count="8">
    <mergeCell ref="G1:G2"/>
    <mergeCell ref="H1:J1"/>
    <mergeCell ref="A1:A2"/>
    <mergeCell ref="B1:B2"/>
    <mergeCell ref="C1:C2"/>
    <mergeCell ref="D1:D2"/>
    <mergeCell ref="E1:E2"/>
    <mergeCell ref="F1:F2"/>
  </mergeCells>
  <pageMargins left="0.75" right="0.75" top="1" bottom="1" header="0.5" footer="0.5"/>
  <pageSetup orientation="portrait" horizontalDpi="4294967292" verticalDpi="4294967292"/>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Hojas de cálculo</vt:lpstr>
      </vt:variant>
      <vt:variant>
        <vt:i4>3</vt:i4>
      </vt:variant>
    </vt:vector>
  </HeadingPairs>
  <TitlesOfParts>
    <vt:vector size="3" baseType="lpstr">
      <vt:lpstr>Solicitud gráfica</vt:lpstr>
      <vt:lpstr>Ayuda</vt:lpstr>
      <vt:lpstr>Definición técnica de imagenes</vt:lpstr>
    </vt:vector>
  </TitlesOfParts>
  <LinksUpToDate>false</LinksUpToDate>
  <SharedDoc>false</SharedDoc>
  <HyperlinksChanged>false</HyperlinksChanged>
  <AppVersion>15.0300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Evangelina del Carmen Ibarra Jimenez</dc:creator>
  <cp:lastModifiedBy>Cristhian Andres Bello Rivera</cp:lastModifiedBy>
  <dcterms:created xsi:type="dcterms:W3CDTF">2014-07-01T23:43:25Z</dcterms:created>
  <dcterms:modified xsi:type="dcterms:W3CDTF">2015-04-17T14:31:58Z</dcterms:modified>
</cp:coreProperties>
</file>